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tho\Desktop\"/>
    </mc:Choice>
  </mc:AlternateContent>
  <bookViews>
    <workbookView xWindow="12705" yWindow="-15" windowWidth="12540" windowHeight="12345" activeTab="2"/>
  </bookViews>
  <sheets>
    <sheet name="Vejledning" sheetId="2" r:id="rId1"/>
    <sheet name="Indland" sheetId="1" r:id="rId2"/>
    <sheet name="Foreign employees" sheetId="5" r:id="rId3"/>
  </sheets>
  <definedNames>
    <definedName name="_xlnm.Print_Area" localSheetId="2">'Foreign employees'!$A$1:$I$74</definedName>
    <definedName name="_xlnm.Print_Area" localSheetId="1">Indland!$A$1:$I$88</definedName>
    <definedName name="_xlnm.Print_Area" localSheetId="0">Vejledning!$A$1:$K$51</definedName>
  </definedNames>
  <calcPr calcId="162913"/>
</workbook>
</file>

<file path=xl/calcChain.xml><?xml version="1.0" encoding="utf-8"?>
<calcChain xmlns="http://schemas.openxmlformats.org/spreadsheetml/2006/main">
  <c r="C53" i="5" l="1"/>
  <c r="B48" i="5" l="1"/>
  <c r="F60" i="1" l="1"/>
  <c r="B53" i="5" l="1"/>
  <c r="E62" i="5"/>
  <c r="I34" i="5"/>
  <c r="H34" i="5"/>
  <c r="G34" i="5"/>
  <c r="F34" i="5"/>
  <c r="E34" i="5"/>
  <c r="D34" i="5"/>
  <c r="I6" i="5"/>
  <c r="G62" i="5" s="1"/>
  <c r="I3" i="1"/>
  <c r="F70" i="1" s="1"/>
  <c r="I35" i="1"/>
  <c r="H35" i="1"/>
  <c r="G35" i="1"/>
  <c r="F35" i="1"/>
  <c r="E35" i="1"/>
  <c r="D35" i="1"/>
  <c r="E64" i="1"/>
  <c r="E45" i="1"/>
  <c r="C81" i="1" s="1"/>
  <c r="A71" i="1"/>
  <c r="B71" i="1"/>
  <c r="B49" i="1"/>
  <c r="C58" i="1"/>
  <c r="E61" i="1"/>
  <c r="B61" i="1"/>
  <c r="E85" i="1"/>
  <c r="D58" i="1"/>
  <c r="E60" i="1"/>
  <c r="B68" i="5"/>
  <c r="B67" i="5"/>
  <c r="B66" i="5"/>
  <c r="C57" i="5"/>
  <c r="B46" i="5"/>
  <c r="B50" i="5"/>
  <c r="D53" i="5"/>
  <c r="E53" i="5"/>
  <c r="F53" i="5"/>
  <c r="G53" i="5"/>
  <c r="B62" i="5"/>
  <c r="G55" i="1"/>
  <c r="F55" i="1"/>
  <c r="E55" i="1"/>
  <c r="D55" i="1"/>
  <c r="C55" i="1"/>
  <c r="B55" i="1"/>
  <c r="B52" i="1"/>
  <c r="C60" i="1"/>
  <c r="B64" i="1"/>
  <c r="D60" i="1"/>
  <c r="B60" i="1"/>
  <c r="B47" i="1"/>
  <c r="B45" i="1"/>
  <c r="F56" i="5" l="1"/>
  <c r="E62" i="1"/>
  <c r="F58" i="1"/>
  <c r="E60" i="5"/>
</calcChain>
</file>

<file path=xl/sharedStrings.xml><?xml version="1.0" encoding="utf-8"?>
<sst xmlns="http://schemas.openxmlformats.org/spreadsheetml/2006/main" count="274" uniqueCount="154">
  <si>
    <t>Institution</t>
  </si>
  <si>
    <t>Navn</t>
  </si>
  <si>
    <t>Personoplysninger</t>
  </si>
  <si>
    <t>Cpr.nr.</t>
  </si>
  <si>
    <t>Skatteoplysninger</t>
  </si>
  <si>
    <t>Evt.udbetalt acontobeløb udgør kr.</t>
  </si>
  <si>
    <t>Angiv kontering</t>
  </si>
  <si>
    <t>Forbeholdt Lønenheden</t>
  </si>
  <si>
    <t>PKAT</t>
  </si>
  <si>
    <t>Løndel</t>
  </si>
  <si>
    <t>Sats</t>
  </si>
  <si>
    <t>Kontering</t>
  </si>
  <si>
    <t>Beløb</t>
  </si>
  <si>
    <t>Dato</t>
  </si>
  <si>
    <t>Udbetaling</t>
  </si>
  <si>
    <t>Vedrørende</t>
  </si>
  <si>
    <t>Attestation</t>
  </si>
  <si>
    <t>Hovedkonto</t>
  </si>
  <si>
    <t>2510 Honorar</t>
  </si>
  <si>
    <t>6930 Honorar B-indkomst</t>
  </si>
  <si>
    <t>2510 Honorar uden ferie</t>
  </si>
  <si>
    <t>Angiv løndel</t>
  </si>
  <si>
    <t>Vederlag/honorar udgør kr.</t>
  </si>
  <si>
    <t>Land</t>
  </si>
  <si>
    <t>Landsby</t>
  </si>
  <si>
    <t>Hent via ØS</t>
  </si>
  <si>
    <t>Date of birth</t>
  </si>
  <si>
    <t>Day</t>
  </si>
  <si>
    <t>Year</t>
  </si>
  <si>
    <t>Sex</t>
  </si>
  <si>
    <t>Name</t>
  </si>
  <si>
    <t>Zip Code and City</t>
  </si>
  <si>
    <t>Country</t>
  </si>
  <si>
    <t>Name of Bank</t>
  </si>
  <si>
    <t>Adress of Bank</t>
  </si>
  <si>
    <t>Felterne:</t>
  </si>
  <si>
    <r>
      <t xml:space="preserve">Dette skema er lavet med det formål at sikre at Lønenheden får korrekte og fyldestgørende oplysninger i forbindelse med 
</t>
    </r>
    <r>
      <rPr>
        <sz val="10"/>
        <rFont val="Arial"/>
        <family val="2"/>
      </rPr>
      <t xml:space="preserve">
</t>
    </r>
  </si>
  <si>
    <t>engangsydelser/honorar/B-indkomst samt at lette indrapporteringen for såvel Institutionen og Lønenheden.</t>
  </si>
  <si>
    <t>Vælges ved hjælp af "rullepanellet"</t>
  </si>
  <si>
    <t>Det er til Instutionens eget brug. Her kan man i stikordsform skrive hvad honoraret/B-indkomsten vedrører.</t>
  </si>
  <si>
    <t>I dette felt tastet beløbets størrelse</t>
  </si>
  <si>
    <t>Her angives først Hovedkontoen ved hjælp af "Rullepanellet". Så skal evt. øvrige feltet udfyldes.</t>
  </si>
  <si>
    <t>Er der udbetalt aconto? - Så skal beløbet skrives her. - HUSK ved aconto at konteringen skal være 9750.77</t>
  </si>
  <si>
    <t>Er der tvivl eller spørgsmål ved udfyldelsen af skemaer så kontakt meget gerne Lønenheden.</t>
  </si>
  <si>
    <t>Lønenheden</t>
  </si>
  <si>
    <t>VEJLEDNING</t>
  </si>
  <si>
    <t>KONTAKT GERNE LØNENHEDEN VED TVIVLSSPØRGSMÅL VEDR. UDFYLDELSEN AF SKEMAET.</t>
  </si>
  <si>
    <r>
      <t>VIGTIGT !</t>
    </r>
    <r>
      <rPr>
        <sz val="10"/>
        <rFont val="Arial"/>
        <family val="2"/>
      </rPr>
      <t xml:space="preserve"> - BRUG 10 MINUTTER PÅ AT LÆSE VEJLEDNINGEN IGENNEM, SÅ VI KAN MINIMERE FEJL.</t>
    </r>
  </si>
  <si>
    <t>Male</t>
  </si>
  <si>
    <t>Female</t>
  </si>
  <si>
    <t>1811 - Alm. løn</t>
  </si>
  <si>
    <t>1861 - Særskl.vedl.</t>
  </si>
  <si>
    <t>2270 - frem. Tj.ydelser</t>
  </si>
  <si>
    <t>Lønnr.:</t>
  </si>
  <si>
    <t>Dato:</t>
  </si>
  <si>
    <t>Navn:</t>
  </si>
  <si>
    <t>STIKO</t>
  </si>
  <si>
    <t>Registreringsenhed</t>
  </si>
  <si>
    <t>SEG. 1</t>
  </si>
  <si>
    <t>SEG. 2</t>
  </si>
  <si>
    <t>SEG. 3</t>
  </si>
  <si>
    <t>SEG. 4</t>
  </si>
  <si>
    <t>SEG. 5</t>
  </si>
  <si>
    <t>SEG. 6</t>
  </si>
  <si>
    <t>PKAT 782</t>
  </si>
  <si>
    <t>Kr.:</t>
  </si>
  <si>
    <r>
      <t xml:space="preserve">Bi-kortet indhentes elektronisk fra SKAT. Frikort </t>
    </r>
    <r>
      <rPr>
        <b/>
        <sz val="8"/>
        <rFont val="Verdana"/>
        <family val="2"/>
      </rPr>
      <t>skal</t>
    </r>
    <r>
      <rPr>
        <sz val="8"/>
        <rFont val="Verdana"/>
        <family val="2"/>
      </rPr>
      <t xml:space="preserve"> afleveres i original sammen med øvrige oplysninger. </t>
    </r>
  </si>
  <si>
    <t>4800, Undervisningstimer, sats 1</t>
  </si>
  <si>
    <t>4770, Undervisningstimer, sats 1-3</t>
  </si>
  <si>
    <t>4742, Videnskabeligt, medhjælperarbejde</t>
  </si>
  <si>
    <t>5900, Censurering, sats A</t>
  </si>
  <si>
    <t>6630, Forelæsning</t>
  </si>
  <si>
    <t>Antal timer:</t>
  </si>
  <si>
    <t>Engangsløndel</t>
  </si>
  <si>
    <t>Seg. 1</t>
  </si>
  <si>
    <t>NemKonto</t>
  </si>
  <si>
    <t>Udbetalingen sker via NemKonto</t>
  </si>
  <si>
    <t>½ timer</t>
  </si>
  <si>
    <t>antal forlæsninger</t>
  </si>
  <si>
    <t>Segment 1</t>
  </si>
  <si>
    <t>segment 2</t>
  </si>
  <si>
    <t>Segment 3</t>
  </si>
  <si>
    <t>Segment 4</t>
  </si>
  <si>
    <t>Segment 5</t>
  </si>
  <si>
    <t>Segment 6</t>
  </si>
  <si>
    <t>Fri spec. - 2</t>
  </si>
  <si>
    <t>-</t>
  </si>
  <si>
    <t>Akt. - 4</t>
  </si>
  <si>
    <t>Projekt</t>
  </si>
  <si>
    <t xml:space="preserve">Engangsregistre - Udbetaling af vederlag, honorar mm. </t>
  </si>
  <si>
    <t>Max. Standset anvisning</t>
  </si>
  <si>
    <t>Information</t>
  </si>
  <si>
    <t>Month</t>
  </si>
  <si>
    <t>Adress</t>
  </si>
  <si>
    <t>E-mail</t>
  </si>
  <si>
    <t>Bank code</t>
  </si>
  <si>
    <t>Fedwire (US)</t>
  </si>
  <si>
    <t>S.W.I.F.T (Bie)</t>
  </si>
  <si>
    <t xml:space="preserve">IBAN Number </t>
  </si>
  <si>
    <r>
      <t xml:space="preserve">Adresse </t>
    </r>
    <r>
      <rPr>
        <i/>
        <sz val="8"/>
        <rFont val="Verdana"/>
        <family val="2"/>
      </rPr>
      <t>(Primær adresse i SLS)</t>
    </r>
  </si>
  <si>
    <t>Vejnavn og nr.:</t>
  </si>
  <si>
    <t>"FOREIGN EMPLOYEES - UDLÆNDINGE"</t>
  </si>
  <si>
    <t>Engangsregistre - Udbetaling af vederlag/honorar.</t>
  </si>
  <si>
    <t>Her tastes navn og Cpr. Nr. Ved udlænding tastes i felterne dag, måned, år.</t>
  </si>
  <si>
    <t>Vælg enten "Vederlag/honorarlønnet" eller "Timelønnet lærer"</t>
  </si>
  <si>
    <t xml:space="preserve">Timelønnet lærer </t>
  </si>
  <si>
    <t>Angiv antal timer</t>
  </si>
  <si>
    <t>Valget har indflydelse på hvilken løndel der kan vælges</t>
  </si>
  <si>
    <t>Her angives hvad udbetalingen vedrører. Er der tale om honorar, B-indkomst, 
undervisningstimer, forelæsning. Ved udlændinge vil løndelen ALTID være 6932.</t>
  </si>
  <si>
    <t>Produkt - 1</t>
  </si>
  <si>
    <t>Ydelse - 3</t>
  </si>
  <si>
    <t>Beløb/½ timer/ Forlæsninger/Timer,minutter</t>
  </si>
  <si>
    <t>5795, Udvekslingsstipendie</t>
  </si>
  <si>
    <t>Afgang</t>
  </si>
  <si>
    <t>Afgang:</t>
  </si>
  <si>
    <t>Årsag:</t>
  </si>
  <si>
    <t>Årsag</t>
  </si>
  <si>
    <t>Acount Number</t>
  </si>
  <si>
    <t>TRIN</t>
  </si>
  <si>
    <t>KLASSE</t>
  </si>
  <si>
    <t>4647, Censorvederlag, sats C</t>
  </si>
  <si>
    <t>Antal enheder</t>
  </si>
  <si>
    <t>Arb. Timer</t>
  </si>
  <si>
    <t>ARB. TIMER</t>
  </si>
  <si>
    <t>4840, Undervisningstimer, sats 3</t>
  </si>
  <si>
    <t>6934, Oplysningspligtigt rejselegat/stipendium</t>
  </si>
  <si>
    <t>GRP</t>
  </si>
  <si>
    <t>€ (Euro)</t>
  </si>
  <si>
    <t>$ (USD)</t>
  </si>
  <si>
    <t>Registrerings-enhed</t>
  </si>
  <si>
    <t>2510 Honorar + 12,5 % i ferie</t>
  </si>
  <si>
    <t>Kontering på acontoudbetalingen er sket fra konto</t>
  </si>
  <si>
    <t>1.-4 ciffer</t>
  </si>
  <si>
    <t>5.-6. ciffer</t>
  </si>
  <si>
    <t>Seg. 1:</t>
  </si>
  <si>
    <t>Det Jyske Musikkonservatorium 30447001</t>
  </si>
  <si>
    <t>Det Jyske Musikkonservatorium 30447002</t>
  </si>
  <si>
    <t>Det Jyske Musikkonservatorium30447003</t>
  </si>
  <si>
    <r>
      <t xml:space="preserve">Medarbejderne udfylder de </t>
    </r>
    <r>
      <rPr>
        <sz val="10"/>
        <color rgb="FFFFFFCC"/>
        <rFont val="Arial"/>
        <family val="2"/>
      </rPr>
      <t>gule</t>
    </r>
    <r>
      <rPr>
        <sz val="10"/>
        <rFont val="Arial"/>
        <family val="2"/>
      </rPr>
      <t xml:space="preserve"> felter. Konservatoriet udfylder de</t>
    </r>
    <r>
      <rPr>
        <sz val="10"/>
        <color indexed="42"/>
        <rFont val="Arial"/>
        <family val="2"/>
      </rPr>
      <t xml:space="preserve"> grønne</t>
    </r>
    <r>
      <rPr>
        <sz val="10"/>
        <rFont val="Arial"/>
        <family val="2"/>
      </rPr>
      <t xml:space="preserve"> felter. 
</t>
    </r>
  </si>
  <si>
    <t>Foreign employees</t>
  </si>
  <si>
    <t>4966, akkompagnatører, sats 3</t>
  </si>
  <si>
    <t>4966, ,Repetition, sats 4</t>
  </si>
  <si>
    <t>4619, Undervisning SATS 121( SATS 1 TIMER</t>
  </si>
  <si>
    <t>4619, Undervisning, arb.tid uden forberedelse - sats 101</t>
  </si>
  <si>
    <t>4664, Ekst. Censurering, sats 201</t>
  </si>
  <si>
    <t>Concerning</t>
  </si>
  <si>
    <t>DKK:</t>
  </si>
  <si>
    <t>£ (GBP)</t>
  </si>
  <si>
    <t>Payment</t>
  </si>
  <si>
    <r>
      <t xml:space="preserve">Fill in the </t>
    </r>
    <r>
      <rPr>
        <sz val="10"/>
        <color rgb="FFFFFF00"/>
        <rFont val="Arial"/>
        <family val="2"/>
      </rPr>
      <t>yellow</t>
    </r>
    <r>
      <rPr>
        <sz val="10"/>
        <rFont val="Arial"/>
        <family val="2"/>
      </rPr>
      <t xml:space="preserve"> cells and send the spredsheet to the person with whom you have made the agreement.</t>
    </r>
  </si>
  <si>
    <t>Amount (FEE) Fill in one box only</t>
  </si>
  <si>
    <t>angiv enten beløb</t>
  </si>
  <si>
    <t>eller timer</t>
  </si>
  <si>
    <t>TIN-NO.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</si>
</sst>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dd/mm/yy"/>
    <numFmt numFmtId="167" formatCode="0#####\-####"/>
    <numFmt numFmtId="168" formatCode="&quot;01-&quot;mm/yy"/>
    <numFmt numFmtId="169" formatCode="000000\-0000"/>
    <numFmt numFmtId="170" formatCode="&quot;01&quot;\-mm/yy"/>
  </numFmts>
  <fonts count="47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6.5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4"/>
      <name val="Verdana"/>
      <family val="2"/>
    </font>
    <font>
      <b/>
      <sz val="9"/>
      <color indexed="8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b/>
      <sz val="13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9"/>
      <color indexed="22"/>
      <name val="Verdana"/>
      <family val="2"/>
    </font>
    <font>
      <b/>
      <sz val="8"/>
      <color indexed="22"/>
      <name val="Verdana"/>
      <family val="2"/>
    </font>
    <font>
      <b/>
      <sz val="9"/>
      <color indexed="9"/>
      <name val="Verdana"/>
      <family val="2"/>
    </font>
    <font>
      <sz val="10"/>
      <color indexed="10"/>
      <name val="Verdana"/>
      <family val="2"/>
    </font>
    <font>
      <b/>
      <sz val="7"/>
      <color indexed="22"/>
      <name val="Verdana"/>
      <family val="2"/>
    </font>
    <font>
      <sz val="8"/>
      <color indexed="22"/>
      <name val="Verdana"/>
      <family val="2"/>
    </font>
    <font>
      <u/>
      <sz val="8"/>
      <color indexed="12"/>
      <name val="Verdana"/>
      <family val="2"/>
    </font>
    <font>
      <sz val="10"/>
      <color indexed="42"/>
      <name val="Arial"/>
      <family val="2"/>
    </font>
    <font>
      <b/>
      <sz val="12"/>
      <color indexed="63"/>
      <name val="Arial"/>
      <family val="2"/>
    </font>
    <font>
      <sz val="7"/>
      <color indexed="9"/>
      <name val="Verdana"/>
      <family val="2"/>
    </font>
    <font>
      <sz val="10"/>
      <color indexed="22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10"/>
      <color indexed="10"/>
      <name val="Verdana"/>
      <family val="2"/>
    </font>
    <font>
      <sz val="7"/>
      <name val="Verdana"/>
      <family val="2"/>
    </font>
    <font>
      <sz val="10"/>
      <color rgb="FFFFFFCC"/>
      <name val="Arial"/>
      <family val="2"/>
    </font>
    <font>
      <sz val="10"/>
      <color rgb="FFFFFF00"/>
      <name val="Arial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/>
      <bottom style="thin">
        <color indexed="64"/>
      </bottom>
      <diagonal/>
    </border>
    <border>
      <left/>
      <right style="medium">
        <color indexed="57"/>
      </right>
      <top/>
      <bottom style="thin">
        <color indexed="64"/>
      </bottom>
      <diagonal/>
    </border>
    <border>
      <left style="medium">
        <color indexed="57"/>
      </left>
      <right/>
      <top style="thin">
        <color indexed="64"/>
      </top>
      <bottom/>
      <diagonal/>
    </border>
    <border>
      <left/>
      <right style="medium">
        <color indexed="57"/>
      </right>
      <top style="thin">
        <color indexed="64"/>
      </top>
      <bottom/>
      <diagonal/>
    </border>
    <border>
      <left style="hair">
        <color indexed="64"/>
      </left>
      <right style="medium">
        <color indexed="57"/>
      </right>
      <top style="hair">
        <color indexed="64"/>
      </top>
      <bottom style="hair">
        <color indexed="64"/>
      </bottom>
      <diagonal/>
    </border>
    <border>
      <left style="medium">
        <color indexed="57"/>
      </left>
      <right/>
      <top style="hair">
        <color indexed="64"/>
      </top>
      <bottom/>
      <diagonal/>
    </border>
    <border>
      <left/>
      <right style="medium">
        <color indexed="57"/>
      </right>
      <top style="hair">
        <color indexed="64"/>
      </top>
      <bottom/>
      <diagonal/>
    </border>
    <border>
      <left style="medium">
        <color indexed="57"/>
      </left>
      <right/>
      <top/>
      <bottom style="hair">
        <color indexed="64"/>
      </bottom>
      <diagonal/>
    </border>
    <border>
      <left/>
      <right style="medium">
        <color indexed="57"/>
      </right>
      <top/>
      <bottom style="hair">
        <color indexed="64"/>
      </bottom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57"/>
      </left>
      <right/>
      <top style="thick">
        <color indexed="64"/>
      </top>
      <bottom/>
      <diagonal/>
    </border>
    <border>
      <left/>
      <right style="medium">
        <color indexed="57"/>
      </right>
      <top style="thick">
        <color indexed="64"/>
      </top>
      <bottom/>
      <diagonal/>
    </border>
    <border>
      <left style="medium">
        <color indexed="57"/>
      </left>
      <right/>
      <top style="hair">
        <color indexed="64"/>
      </top>
      <bottom style="hair">
        <color indexed="64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9">
    <xf numFmtId="0" fontId="0" fillId="0" borderId="0" xfId="0"/>
    <xf numFmtId="4" fontId="0" fillId="0" borderId="0" xfId="0" applyNumberFormat="1" applyAlignment="1">
      <alignment vertical="top"/>
    </xf>
    <xf numFmtId="0" fontId="0" fillId="0" borderId="0" xfId="0" applyAlignment="1"/>
    <xf numFmtId="0" fontId="11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 vertical="center" wrapText="1"/>
    </xf>
    <xf numFmtId="165" fontId="11" fillId="4" borderId="0" xfId="0" applyNumberFormat="1" applyFont="1" applyFill="1" applyBorder="1" applyAlignment="1" applyProtection="1">
      <alignment horizontal="left"/>
    </xf>
    <xf numFmtId="164" fontId="11" fillId="4" borderId="0" xfId="0" applyNumberFormat="1" applyFont="1" applyFill="1" applyBorder="1" applyProtection="1"/>
    <xf numFmtId="0" fontId="11" fillId="4" borderId="0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11" fillId="4" borderId="3" xfId="0" applyFont="1" applyFill="1" applyBorder="1" applyProtection="1"/>
    <xf numFmtId="0" fontId="19" fillId="4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1" fillId="4" borderId="3" xfId="0" applyNumberFormat="1" applyFont="1" applyFill="1" applyBorder="1" applyAlignment="1" applyProtection="1">
      <alignment horizontal="left"/>
    </xf>
    <xf numFmtId="17" fontId="11" fillId="4" borderId="0" xfId="0" applyNumberFormat="1" applyFont="1" applyFill="1" applyBorder="1" applyAlignment="1" applyProtection="1">
      <alignment horizontal="left"/>
    </xf>
    <xf numFmtId="0" fontId="11" fillId="4" borderId="3" xfId="0" applyNumberFormat="1" applyFont="1" applyFill="1" applyBorder="1" applyAlignment="1" applyProtection="1">
      <alignment horizontal="center" vertical="center"/>
    </xf>
    <xf numFmtId="0" fontId="20" fillId="4" borderId="3" xfId="0" applyNumberFormat="1" applyFont="1" applyFill="1" applyBorder="1" applyAlignment="1" applyProtection="1">
      <alignment horizontal="center"/>
    </xf>
    <xf numFmtId="168" fontId="11" fillId="3" borderId="4" xfId="0" applyNumberFormat="1" applyFont="1" applyFill="1" applyBorder="1" applyAlignment="1" applyProtection="1">
      <alignment horizontal="center"/>
    </xf>
    <xf numFmtId="0" fontId="27" fillId="4" borderId="3" xfId="0" applyNumberFormat="1" applyFont="1" applyFill="1" applyBorder="1" applyAlignment="1" applyProtection="1">
      <alignment horizontal="center"/>
    </xf>
    <xf numFmtId="0" fontId="27" fillId="4" borderId="0" xfId="0" applyNumberFormat="1" applyFont="1" applyFill="1" applyBorder="1" applyAlignment="1" applyProtection="1">
      <alignment horizontal="center"/>
    </xf>
    <xf numFmtId="49" fontId="27" fillId="4" borderId="3" xfId="0" applyNumberFormat="1" applyFont="1" applyFill="1" applyBorder="1" applyProtection="1"/>
    <xf numFmtId="170" fontId="27" fillId="4" borderId="3" xfId="0" applyNumberFormat="1" applyFont="1" applyFill="1" applyBorder="1" applyAlignment="1" applyProtection="1">
      <alignment horizontal="center"/>
    </xf>
    <xf numFmtId="17" fontId="27" fillId="4" borderId="0" xfId="0" applyNumberFormat="1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right"/>
    </xf>
    <xf numFmtId="0" fontId="11" fillId="4" borderId="6" xfId="0" applyFont="1" applyFill="1" applyBorder="1" applyProtection="1"/>
    <xf numFmtId="17" fontId="18" fillId="4" borderId="5" xfId="0" applyNumberFormat="1" applyFont="1" applyFill="1" applyBorder="1" applyAlignment="1" applyProtection="1">
      <alignment horizontal="right"/>
    </xf>
    <xf numFmtId="0" fontId="11" fillId="4" borderId="5" xfId="0" applyFont="1" applyFill="1" applyBorder="1" applyAlignment="1" applyProtection="1">
      <alignment horizontal="right"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5" xfId="0" applyFont="1" applyFill="1" applyBorder="1" applyProtection="1"/>
    <xf numFmtId="0" fontId="11" fillId="4" borderId="7" xfId="0" applyFont="1" applyFill="1" applyBorder="1" applyProtection="1"/>
    <xf numFmtId="49" fontId="27" fillId="4" borderId="8" xfId="0" applyNumberFormat="1" applyFont="1" applyFill="1" applyBorder="1" applyProtection="1"/>
    <xf numFmtId="49" fontId="11" fillId="4" borderId="5" xfId="0" applyNumberFormat="1" applyFont="1" applyFill="1" applyBorder="1" applyProtection="1"/>
    <xf numFmtId="0" fontId="2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9" fontId="17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17" fontId="1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5" borderId="1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4" fillId="5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2" fillId="0" borderId="5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5" fillId="0" borderId="5" xfId="0" applyFont="1" applyBorder="1" applyProtection="1"/>
    <xf numFmtId="165" fontId="5" fillId="0" borderId="0" xfId="0" applyNumberFormat="1" applyFont="1" applyFill="1" applyBorder="1" applyAlignment="1" applyProtection="1"/>
    <xf numFmtId="1" fontId="1" fillId="3" borderId="0" xfId="0" applyNumberFormat="1" applyFont="1" applyFill="1" applyBorder="1" applyProtection="1"/>
    <xf numFmtId="0" fontId="1" fillId="0" borderId="5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11" fillId="3" borderId="4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/>
    </xf>
    <xf numFmtId="0" fontId="11" fillId="4" borderId="8" xfId="0" applyFont="1" applyFill="1" applyBorder="1" applyProtection="1"/>
    <xf numFmtId="0" fontId="27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Protection="1"/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4" fontId="28" fillId="4" borderId="0" xfId="0" applyNumberFormat="1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11" fillId="3" borderId="4" xfId="0" applyNumberFormat="1" applyFont="1" applyFill="1" applyBorder="1" applyProtection="1"/>
    <xf numFmtId="165" fontId="31" fillId="4" borderId="0" xfId="0" applyNumberFormat="1" applyFont="1" applyFill="1" applyBorder="1" applyAlignment="1" applyProtection="1">
      <alignment horizontal="center"/>
    </xf>
    <xf numFmtId="17" fontId="27" fillId="4" borderId="0" xfId="0" applyNumberFormat="1" applyFont="1" applyFill="1" applyBorder="1" applyAlignment="1" applyProtection="1">
      <alignment horizontal="left"/>
    </xf>
    <xf numFmtId="0" fontId="1" fillId="4" borderId="3" xfId="0" applyFont="1" applyFill="1" applyBorder="1" applyProtection="1"/>
    <xf numFmtId="0" fontId="1" fillId="4" borderId="7" xfId="0" applyFont="1" applyFill="1" applyBorder="1" applyProtection="1"/>
    <xf numFmtId="0" fontId="11" fillId="0" borderId="4" xfId="0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Protection="1"/>
    <xf numFmtId="0" fontId="1" fillId="4" borderId="16" xfId="0" applyFont="1" applyFill="1" applyBorder="1" applyProtection="1"/>
    <xf numFmtId="0" fontId="1" fillId="4" borderId="1" xfId="0" applyFont="1" applyFill="1" applyBorder="1" applyProtection="1"/>
    <xf numFmtId="0" fontId="1" fillId="4" borderId="2" xfId="0" applyFont="1" applyFill="1" applyBorder="1" applyProtection="1"/>
    <xf numFmtId="0" fontId="1" fillId="0" borderId="12" xfId="0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0" fillId="4" borderId="0" xfId="0" applyFill="1"/>
    <xf numFmtId="0" fontId="16" fillId="4" borderId="0" xfId="0" applyFont="1" applyFill="1" applyAlignment="1">
      <alignment horizontal="left" indent="3"/>
    </xf>
    <xf numFmtId="0" fontId="0" fillId="4" borderId="0" xfId="0" applyFill="1" applyAlignment="1">
      <alignment horizontal="left" indent="3"/>
    </xf>
    <xf numFmtId="4" fontId="0" fillId="4" borderId="0" xfId="0" applyNumberFormat="1" applyFill="1" applyAlignment="1">
      <alignment vertical="top"/>
    </xf>
    <xf numFmtId="4" fontId="13" fillId="4" borderId="0" xfId="0" applyNumberFormat="1" applyFont="1" applyFill="1" applyAlignment="1">
      <alignment vertical="top"/>
    </xf>
    <xf numFmtId="0" fontId="2" fillId="4" borderId="19" xfId="0" applyFont="1" applyFill="1" applyBorder="1"/>
    <xf numFmtId="0" fontId="1" fillId="4" borderId="0" xfId="0" applyFont="1" applyFill="1" applyBorder="1"/>
    <xf numFmtId="2" fontId="27" fillId="4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17" fontId="18" fillId="4" borderId="8" xfId="0" applyNumberFormat="1" applyFont="1" applyFill="1" applyBorder="1" applyAlignment="1" applyProtection="1">
      <alignment horizontal="left"/>
    </xf>
    <xf numFmtId="0" fontId="29" fillId="0" borderId="21" xfId="0" applyFont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27" fillId="4" borderId="5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/>
    <xf numFmtId="0" fontId="27" fillId="4" borderId="5" xfId="0" applyFont="1" applyFill="1" applyBorder="1" applyAlignment="1" applyProtection="1">
      <alignment horizontal="right"/>
    </xf>
    <xf numFmtId="0" fontId="28" fillId="4" borderId="0" xfId="0" applyFont="1" applyFill="1" applyBorder="1" applyProtection="1"/>
    <xf numFmtId="0" fontId="36" fillId="0" borderId="0" xfId="0" applyFont="1" applyFill="1" applyBorder="1" applyAlignment="1" applyProtection="1">
      <alignment horizontal="center"/>
    </xf>
    <xf numFmtId="0" fontId="36" fillId="0" borderId="6" xfId="0" applyFont="1" applyFill="1" applyBorder="1" applyAlignment="1" applyProtection="1">
      <alignment horizontal="left"/>
    </xf>
    <xf numFmtId="0" fontId="27" fillId="4" borderId="0" xfId="0" applyFont="1" applyFill="1" applyBorder="1" applyAlignment="1" applyProtection="1">
      <alignment horizontal="left" indent="1"/>
    </xf>
    <xf numFmtId="0" fontId="27" fillId="4" borderId="6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  <protection locked="0"/>
    </xf>
    <xf numFmtId="14" fontId="42" fillId="4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/>
    </xf>
    <xf numFmtId="1" fontId="1" fillId="8" borderId="4" xfId="0" applyNumberFormat="1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4" fontId="14" fillId="4" borderId="0" xfId="0" applyNumberFormat="1" applyFont="1" applyFill="1" applyAlignment="1">
      <alignment vertical="top"/>
    </xf>
    <xf numFmtId="4" fontId="2" fillId="4" borderId="0" xfId="0" applyNumberFormat="1" applyFont="1" applyFill="1" applyAlignment="1">
      <alignment vertical="top"/>
    </xf>
    <xf numFmtId="166" fontId="1" fillId="0" borderId="11" xfId="0" applyNumberFormat="1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35" fillId="5" borderId="0" xfId="0" applyFont="1" applyFill="1" applyProtection="1"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0" borderId="15" xfId="0" applyFont="1" applyBorder="1" applyProtection="1">
      <protection locked="0"/>
    </xf>
    <xf numFmtId="0" fontId="1" fillId="0" borderId="0" xfId="0" quotePrefix="1" applyFont="1" applyFill="1" applyBorder="1" applyProtection="1">
      <protection locked="0"/>
    </xf>
    <xf numFmtId="0" fontId="38" fillId="6" borderId="23" xfId="0" quotePrefix="1" applyFont="1" applyFill="1" applyBorder="1" applyAlignment="1" applyProtection="1">
      <alignment horizontal="center"/>
      <protection locked="0"/>
    </xf>
    <xf numFmtId="0" fontId="38" fillId="6" borderId="23" xfId="0" applyFont="1" applyFill="1" applyBorder="1" applyAlignment="1" applyProtection="1">
      <alignment horizontal="center"/>
      <protection locked="0"/>
    </xf>
    <xf numFmtId="0" fontId="38" fillId="6" borderId="5" xfId="0" applyFont="1" applyFill="1" applyBorder="1" applyAlignment="1" applyProtection="1">
      <alignment horizontal="center"/>
      <protection locked="0"/>
    </xf>
    <xf numFmtId="0" fontId="38" fillId="6" borderId="6" xfId="0" quotePrefix="1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Protection="1">
      <protection locked="0"/>
    </xf>
    <xf numFmtId="0" fontId="3" fillId="0" borderId="9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3" xfId="0" applyFont="1" applyBorder="1" applyProtection="1"/>
    <xf numFmtId="0" fontId="2" fillId="0" borderId="5" xfId="1" applyFont="1" applyFill="1" applyBorder="1" applyAlignment="1" applyProtection="1">
      <alignment horizontal="left" vertical="top" wrapText="1"/>
    </xf>
    <xf numFmtId="0" fontId="1" fillId="0" borderId="0" xfId="1" applyFont="1" applyFill="1" applyBorder="1" applyAlignment="1" applyProtection="1">
      <alignment horizontal="left" vertical="top" wrapText="1"/>
    </xf>
    <xf numFmtId="0" fontId="1" fillId="0" borderId="6" xfId="1" applyFont="1" applyFill="1" applyBorder="1" applyAlignment="1" applyProtection="1">
      <alignment horizontal="left" vertical="top" wrapText="1"/>
    </xf>
    <xf numFmtId="0" fontId="1" fillId="0" borderId="12" xfId="1" applyFont="1" applyFill="1" applyBorder="1" applyAlignment="1" applyProtection="1">
      <alignment horizontal="left" vertical="top" wrapText="1"/>
    </xf>
    <xf numFmtId="0" fontId="1" fillId="0" borderId="13" xfId="1" applyFont="1" applyFill="1" applyBorder="1" applyAlignment="1" applyProtection="1">
      <alignment horizontal="left" vertical="top" wrapText="1"/>
    </xf>
    <xf numFmtId="0" fontId="10" fillId="0" borderId="5" xfId="0" applyFont="1" applyFill="1" applyBorder="1" applyProtection="1"/>
    <xf numFmtId="0" fontId="2" fillId="0" borderId="5" xfId="0" applyFont="1" applyFill="1" applyBorder="1" applyProtection="1"/>
    <xf numFmtId="0" fontId="2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indent="3"/>
    </xf>
    <xf numFmtId="4" fontId="43" fillId="0" borderId="0" xfId="0" applyNumberFormat="1" applyFont="1" applyFill="1" applyBorder="1" applyAlignment="1" applyProtection="1">
      <alignment horizontal="right"/>
    </xf>
    <xf numFmtId="4" fontId="43" fillId="0" borderId="0" xfId="0" applyNumberFormat="1" applyFont="1" applyFill="1" applyBorder="1" applyAlignment="1" applyProtection="1">
      <alignment horizontal="center"/>
    </xf>
    <xf numFmtId="4" fontId="22" fillId="0" borderId="0" xfId="0" applyNumberFormat="1" applyFont="1" applyFill="1" applyBorder="1" applyProtection="1"/>
    <xf numFmtId="4" fontId="22" fillId="0" borderId="6" xfId="0" applyNumberFormat="1" applyFont="1" applyFill="1" applyBorder="1" applyProtection="1"/>
    <xf numFmtId="0" fontId="37" fillId="4" borderId="0" xfId="0" applyFont="1" applyFill="1" applyBorder="1" applyProtection="1"/>
    <xf numFmtId="0" fontId="29" fillId="3" borderId="20" xfId="0" applyNumberFormat="1" applyFont="1" applyFill="1" applyBorder="1" applyAlignment="1" applyProtection="1">
      <alignment horizontal="center" vertical="center"/>
    </xf>
    <xf numFmtId="166" fontId="1" fillId="0" borderId="28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11" fillId="4" borderId="0" xfId="0" applyFont="1" applyFill="1" applyBorder="1" applyAlignment="1" applyProtection="1"/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168" fontId="11" fillId="3" borderId="4" xfId="0" applyNumberFormat="1" applyFont="1" applyFill="1" applyBorder="1" applyAlignment="1" applyProtection="1">
      <alignment horizontal="center"/>
      <protection locked="0"/>
    </xf>
    <xf numFmtId="0" fontId="11" fillId="3" borderId="39" xfId="0" applyFont="1" applyFill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6" xfId="0" applyFont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protection locked="0"/>
    </xf>
    <xf numFmtId="0" fontId="8" fillId="4" borderId="14" xfId="0" applyFont="1" applyFill="1" applyBorder="1" applyAlignme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indent="2"/>
      <protection locked="0"/>
    </xf>
    <xf numFmtId="4" fontId="14" fillId="4" borderId="0" xfId="0" applyNumberFormat="1" applyFont="1" applyFill="1" applyAlignment="1" applyProtection="1">
      <alignment vertical="top"/>
      <protection locked="0"/>
    </xf>
    <xf numFmtId="0" fontId="2" fillId="0" borderId="0" xfId="0" applyFont="1" applyBorder="1" applyAlignment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protection locked="0"/>
    </xf>
    <xf numFmtId="0" fontId="2" fillId="0" borderId="26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0" fontId="5" fillId="0" borderId="26" xfId="1" applyFont="1" applyFill="1" applyBorder="1" applyAlignment="1" applyProtection="1">
      <alignment horizontal="left" vertical="top" wrapText="1"/>
      <protection locked="0"/>
    </xf>
    <xf numFmtId="0" fontId="1" fillId="0" borderId="0" xfId="1" applyFont="1" applyFill="1" applyBorder="1" applyAlignment="1" applyProtection="1">
      <alignment horizontal="right" vertical="top" wrapText="1"/>
      <protection locked="0"/>
    </xf>
    <xf numFmtId="0" fontId="1" fillId="0" borderId="27" xfId="1" applyFont="1" applyFill="1" applyBorder="1" applyAlignment="1" applyProtection="1">
      <alignment horizontal="left" vertical="top" wrapText="1"/>
      <protection locked="0"/>
    </xf>
    <xf numFmtId="0" fontId="5" fillId="0" borderId="30" xfId="1" applyFont="1" applyFill="1" applyBorder="1" applyAlignment="1" applyProtection="1">
      <alignment vertical="top" wrapText="1"/>
      <protection locked="0"/>
    </xf>
    <xf numFmtId="0" fontId="5" fillId="0" borderId="17" xfId="1" applyFont="1" applyFill="1" applyBorder="1" applyAlignment="1" applyProtection="1">
      <alignment horizontal="center" vertical="top" wrapText="1"/>
      <protection locked="0"/>
    </xf>
    <xf numFmtId="0" fontId="1" fillId="0" borderId="31" xfId="1" applyFont="1" applyFill="1" applyBorder="1" applyAlignment="1" applyProtection="1">
      <alignment horizontal="left" vertical="top" wrapText="1"/>
      <protection locked="0"/>
    </xf>
    <xf numFmtId="0" fontId="5" fillId="0" borderId="26" xfId="1" applyFont="1" applyFill="1" applyBorder="1" applyAlignment="1" applyProtection="1">
      <alignment vertical="top" wrapText="1"/>
      <protection locked="0"/>
    </xf>
    <xf numFmtId="0" fontId="5" fillId="0" borderId="18" xfId="1" applyFont="1" applyFill="1" applyBorder="1" applyAlignment="1" applyProtection="1">
      <alignment horizontal="center" vertical="top" wrapText="1"/>
      <protection locked="0"/>
    </xf>
    <xf numFmtId="0" fontId="10" fillId="0" borderId="30" xfId="0" applyFont="1" applyFill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5" fillId="0" borderId="2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43" fillId="0" borderId="0" xfId="0" applyNumberFormat="1" applyFont="1" applyFill="1" applyBorder="1" applyAlignment="1" applyProtection="1">
      <alignment horizontal="right"/>
      <protection locked="0"/>
    </xf>
    <xf numFmtId="4" fontId="43" fillId="0" borderId="0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protection locked="0"/>
    </xf>
    <xf numFmtId="1" fontId="1" fillId="3" borderId="0" xfId="0" applyNumberFormat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40" fillId="4" borderId="4" xfId="0" applyFont="1" applyFill="1" applyBorder="1" applyAlignment="1" applyProtection="1">
      <protection locked="0"/>
    </xf>
    <xf numFmtId="0" fontId="40" fillId="4" borderId="32" xfId="0" applyFont="1" applyFill="1" applyBorder="1" applyAlignment="1" applyProtection="1"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11" fillId="4" borderId="26" xfId="0" applyFont="1" applyFill="1" applyBorder="1" applyAlignment="1" applyProtection="1">
      <alignment horizontal="right"/>
      <protection locked="0"/>
    </xf>
    <xf numFmtId="0" fontId="11" fillId="4" borderId="0" xfId="0" applyFont="1" applyFill="1" applyBorder="1" applyAlignment="1" applyProtection="1">
      <alignment horizontal="right"/>
      <protection locked="0"/>
    </xf>
    <xf numFmtId="0" fontId="11" fillId="4" borderId="0" xfId="0" applyFont="1" applyFill="1" applyBorder="1" applyProtection="1">
      <protection locked="0"/>
    </xf>
    <xf numFmtId="0" fontId="11" fillId="4" borderId="27" xfId="0" applyFont="1" applyFill="1" applyBorder="1" applyProtection="1">
      <protection locked="0"/>
    </xf>
    <xf numFmtId="0" fontId="5" fillId="4" borderId="26" xfId="0" applyFont="1" applyFill="1" applyBorder="1" applyAlignment="1" applyProtection="1">
      <alignment horizontal="right"/>
      <protection locked="0"/>
    </xf>
    <xf numFmtId="17" fontId="18" fillId="4" borderId="26" xfId="0" applyNumberFormat="1" applyFont="1" applyFill="1" applyBorder="1" applyAlignment="1" applyProtection="1">
      <alignment horizontal="right"/>
      <protection locked="0"/>
    </xf>
    <xf numFmtId="0" fontId="11" fillId="4" borderId="26" xfId="0" applyFont="1" applyFill="1" applyBorder="1" applyAlignment="1" applyProtection="1">
      <alignment horizontal="right" vertical="center" wrapText="1"/>
      <protection locked="0"/>
    </xf>
    <xf numFmtId="0" fontId="11" fillId="4" borderId="0" xfId="0" applyFont="1" applyFill="1" applyBorder="1" applyAlignment="1" applyProtection="1">
      <alignment vertical="center" wrapText="1"/>
      <protection locked="0"/>
    </xf>
    <xf numFmtId="0" fontId="11" fillId="4" borderId="0" xfId="0" applyFont="1" applyFill="1" applyBorder="1" applyAlignment="1" applyProtection="1"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right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vertical="center" wrapText="1"/>
      <protection locked="0"/>
    </xf>
    <xf numFmtId="0" fontId="11" fillId="4" borderId="0" xfId="0" applyFont="1" applyFill="1" applyBorder="1" applyAlignment="1" applyProtection="1">
      <alignment horizontal="left" indent="2"/>
      <protection locked="0"/>
    </xf>
    <xf numFmtId="165" fontId="11" fillId="4" borderId="0" xfId="0" applyNumberFormat="1" applyFont="1" applyFill="1" applyBorder="1" applyAlignment="1" applyProtection="1">
      <alignment horizontal="left"/>
      <protection locked="0"/>
    </xf>
    <xf numFmtId="164" fontId="11" fillId="4" borderId="0" xfId="0" applyNumberFormat="1" applyFont="1" applyFill="1" applyBorder="1" applyProtection="1"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left" indent="1"/>
      <protection locked="0"/>
    </xf>
    <xf numFmtId="0" fontId="30" fillId="4" borderId="0" xfId="0" applyFont="1" applyFill="1" applyBorder="1" applyProtection="1">
      <protection locked="0"/>
    </xf>
    <xf numFmtId="0" fontId="11" fillId="4" borderId="27" xfId="0" applyFont="1" applyFill="1" applyBorder="1" applyAlignment="1" applyProtection="1">
      <alignment horizontal="center"/>
      <protection locked="0"/>
    </xf>
    <xf numFmtId="0" fontId="11" fillId="4" borderId="26" xfId="0" applyFont="1" applyFill="1" applyBorder="1" applyProtection="1"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3" borderId="4" xfId="0" applyNumberFormat="1" applyFont="1" applyFill="1" applyBorder="1" applyProtection="1">
      <protection locked="0"/>
    </xf>
    <xf numFmtId="0" fontId="11" fillId="4" borderId="33" xfId="0" applyFont="1" applyFill="1" applyBorder="1" applyProtection="1">
      <protection locked="0"/>
    </xf>
    <xf numFmtId="0" fontId="11" fillId="4" borderId="3" xfId="0" applyNumberFormat="1" applyFont="1" applyFill="1" applyBorder="1" applyAlignment="1" applyProtection="1">
      <alignment horizontal="left"/>
      <protection locked="0"/>
    </xf>
    <xf numFmtId="0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11" fillId="4" borderId="3" xfId="0" applyNumberFormat="1" applyFont="1" applyFill="1" applyBorder="1" applyAlignment="1" applyProtection="1">
      <alignment horizontal="center" vertical="center"/>
      <protection locked="0"/>
    </xf>
    <xf numFmtId="168" fontId="11" fillId="0" borderId="4" xfId="0" applyNumberFormat="1" applyFont="1" applyBorder="1" applyAlignment="1" applyProtection="1">
      <alignment horizontal="center" vertical="center"/>
      <protection locked="0"/>
    </xf>
    <xf numFmtId="0" fontId="11" fillId="4" borderId="3" xfId="0" applyFont="1" applyFill="1" applyBorder="1" applyProtection="1">
      <protection locked="0"/>
    </xf>
    <xf numFmtId="0" fontId="11" fillId="4" borderId="34" xfId="0" applyFont="1" applyFill="1" applyBorder="1" applyProtection="1">
      <protection locked="0"/>
    </xf>
    <xf numFmtId="17" fontId="11" fillId="4" borderId="0" xfId="0" applyNumberFormat="1" applyFont="1" applyFill="1" applyBorder="1" applyAlignment="1" applyProtection="1">
      <alignment horizontal="left"/>
      <protection locked="0"/>
    </xf>
    <xf numFmtId="0" fontId="27" fillId="4" borderId="0" xfId="0" applyFont="1" applyFill="1" applyBorder="1" applyAlignment="1" applyProtection="1">
      <alignment horizontal="center"/>
      <protection locked="0"/>
    </xf>
    <xf numFmtId="3" fontId="11" fillId="4" borderId="0" xfId="0" applyNumberFormat="1" applyFont="1" applyFill="1" applyBorder="1" applyProtection="1">
      <protection locked="0"/>
    </xf>
    <xf numFmtId="165" fontId="31" fillId="4" borderId="0" xfId="0" applyNumberFormat="1" applyFont="1" applyFill="1" applyBorder="1" applyAlignment="1" applyProtection="1">
      <alignment horizont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49" fontId="11" fillId="4" borderId="33" xfId="0" applyNumberFormat="1" applyFont="1" applyFill="1" applyBorder="1" applyProtection="1">
      <protection locked="0"/>
    </xf>
    <xf numFmtId="49" fontId="11" fillId="4" borderId="3" xfId="0" applyNumberFormat="1" applyFont="1" applyFill="1" applyBorder="1" applyProtection="1">
      <protection locked="0"/>
    </xf>
    <xf numFmtId="0" fontId="11" fillId="3" borderId="4" xfId="0" applyNumberFormat="1" applyFont="1" applyFill="1" applyBorder="1" applyAlignment="1" applyProtection="1">
      <alignment horizontal="center"/>
      <protection locked="0"/>
    </xf>
    <xf numFmtId="49" fontId="11" fillId="4" borderId="26" xfId="0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17" fontId="11" fillId="4" borderId="0" xfId="0" applyNumberFormat="1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4" fontId="8" fillId="4" borderId="3" xfId="0" applyNumberFormat="1" applyFont="1" applyFill="1" applyBorder="1" applyAlignment="1" applyProtection="1">
      <alignment horizontal="center"/>
      <protection locked="0"/>
    </xf>
    <xf numFmtId="17" fontId="11" fillId="4" borderId="33" xfId="0" applyNumberFormat="1" applyFont="1" applyFill="1" applyBorder="1" applyAlignment="1" applyProtection="1">
      <alignment horizontal="left"/>
      <protection locked="0"/>
    </xf>
    <xf numFmtId="0" fontId="1" fillId="4" borderId="3" xfId="0" applyFont="1" applyFill="1" applyBorder="1" applyProtection="1">
      <protection locked="0"/>
    </xf>
    <xf numFmtId="0" fontId="1" fillId="4" borderId="34" xfId="0" applyFont="1" applyFill="1" applyBorder="1" applyProtection="1">
      <protection locked="0"/>
    </xf>
    <xf numFmtId="0" fontId="11" fillId="4" borderId="35" xfId="0" applyFont="1" applyFill="1" applyBorder="1" applyProtection="1">
      <protection locked="0"/>
    </xf>
    <xf numFmtId="0" fontId="19" fillId="4" borderId="22" xfId="0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Protection="1">
      <protection locked="0"/>
    </xf>
    <xf numFmtId="0" fontId="11" fillId="4" borderId="36" xfId="0" applyFont="1" applyFill="1" applyBorder="1" applyProtection="1">
      <protection locked="0"/>
    </xf>
    <xf numFmtId="0" fontId="1" fillId="4" borderId="3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locked="0"/>
    </xf>
    <xf numFmtId="0" fontId="1" fillId="4" borderId="37" xfId="0" applyFont="1" applyFill="1" applyBorder="1" applyProtection="1">
      <protection locked="0"/>
    </xf>
    <xf numFmtId="0" fontId="11" fillId="4" borderId="3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4" borderId="40" xfId="0" applyFont="1" applyFill="1" applyBorder="1" applyProtection="1">
      <protection locked="0"/>
    </xf>
    <xf numFmtId="4" fontId="0" fillId="4" borderId="0" xfId="0" applyNumberForma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15" fillId="4" borderId="0" xfId="0" applyFont="1" applyFill="1" applyAlignment="1">
      <alignment horizontal="center" wrapText="1"/>
    </xf>
    <xf numFmtId="4" fontId="14" fillId="4" borderId="0" xfId="0" applyNumberFormat="1" applyFont="1" applyFill="1" applyAlignment="1">
      <alignment vertical="top" wrapText="1"/>
    </xf>
    <xf numFmtId="4" fontId="32" fillId="4" borderId="0" xfId="0" applyNumberFormat="1" applyFont="1" applyFill="1" applyBorder="1" applyAlignment="1" applyProtection="1">
      <alignment horizontal="center"/>
    </xf>
    <xf numFmtId="0" fontId="11" fillId="3" borderId="20" xfId="0" applyFont="1" applyFill="1" applyBorder="1" applyAlignment="1" applyProtection="1">
      <alignment horizontal="center"/>
    </xf>
    <xf numFmtId="0" fontId="11" fillId="3" borderId="41" xfId="0" applyFont="1" applyFill="1" applyBorder="1" applyAlignment="1" applyProtection="1">
      <alignment horizontal="center"/>
    </xf>
    <xf numFmtId="0" fontId="11" fillId="3" borderId="21" xfId="0" applyFont="1" applyFill="1" applyBorder="1" applyAlignment="1" applyProtection="1">
      <alignment horizontal="center"/>
    </xf>
    <xf numFmtId="0" fontId="25" fillId="3" borderId="20" xfId="0" applyFont="1" applyFill="1" applyBorder="1" applyAlignment="1" applyProtection="1">
      <alignment horizontal="center"/>
      <protection locked="0"/>
    </xf>
    <xf numFmtId="0" fontId="25" fillId="3" borderId="41" xfId="0" applyFont="1" applyFill="1" applyBorder="1" applyAlignment="1" applyProtection="1">
      <alignment horizontal="center"/>
      <protection locked="0"/>
    </xf>
    <xf numFmtId="0" fontId="25" fillId="3" borderId="21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/>
    <xf numFmtId="168" fontId="18" fillId="4" borderId="0" xfId="0" applyNumberFormat="1" applyFont="1" applyFill="1" applyBorder="1" applyAlignment="1" applyProtection="1">
      <alignment horizontal="left"/>
    </xf>
    <xf numFmtId="168" fontId="11" fillId="4" borderId="0" xfId="0" applyNumberFormat="1" applyFont="1" applyFill="1" applyBorder="1" applyAlignment="1" applyProtection="1"/>
    <xf numFmtId="169" fontId="11" fillId="3" borderId="20" xfId="0" applyNumberFormat="1" applyFont="1" applyFill="1" applyBorder="1" applyAlignment="1" applyProtection="1">
      <alignment horizontal="center"/>
    </xf>
    <xf numFmtId="169" fontId="11" fillId="3" borderId="21" xfId="0" applyNumberFormat="1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vertical="center" wrapText="1"/>
    </xf>
    <xf numFmtId="168" fontId="11" fillId="0" borderId="43" xfId="0" applyNumberFormat="1" applyFont="1" applyBorder="1" applyAlignment="1" applyProtection="1">
      <alignment horizontal="center" vertical="center"/>
    </xf>
    <xf numFmtId="168" fontId="11" fillId="0" borderId="3" xfId="0" applyNumberFormat="1" applyFont="1" applyBorder="1" applyAlignment="1" applyProtection="1">
      <alignment horizontal="center" vertical="center"/>
    </xf>
    <xf numFmtId="0" fontId="20" fillId="4" borderId="0" xfId="0" applyNumberFormat="1" applyFont="1" applyFill="1" applyBorder="1" applyAlignment="1" applyProtection="1">
      <alignment horizontal="center"/>
    </xf>
    <xf numFmtId="0" fontId="41" fillId="4" borderId="0" xfId="0" applyNumberFormat="1" applyFont="1" applyFill="1" applyBorder="1" applyAlignment="1" applyProtection="1">
      <alignment horizontal="center"/>
    </xf>
    <xf numFmtId="0" fontId="11" fillId="3" borderId="20" xfId="0" applyNumberFormat="1" applyFont="1" applyFill="1" applyBorder="1" applyAlignment="1" applyProtection="1">
      <alignment horizontal="center"/>
    </xf>
    <xf numFmtId="0" fontId="11" fillId="3" borderId="41" xfId="0" applyNumberFormat="1" applyFont="1" applyFill="1" applyBorder="1" applyAlignment="1" applyProtection="1">
      <alignment horizontal="center"/>
    </xf>
    <xf numFmtId="0" fontId="11" fillId="3" borderId="21" xfId="0" applyNumberFormat="1" applyFont="1" applyFill="1" applyBorder="1" applyAlignment="1" applyProtection="1">
      <alignment horizontal="center"/>
    </xf>
    <xf numFmtId="0" fontId="2" fillId="7" borderId="46" xfId="0" applyFont="1" applyFill="1" applyBorder="1" applyAlignment="1" applyProtection="1">
      <alignment horizontal="center"/>
    </xf>
    <xf numFmtId="0" fontId="2" fillId="7" borderId="47" xfId="0" applyFont="1" applyFill="1" applyBorder="1" applyAlignment="1" applyProtection="1">
      <alignment horizontal="center"/>
    </xf>
    <xf numFmtId="0" fontId="2" fillId="7" borderId="48" xfId="0" applyFont="1" applyFill="1" applyBorder="1" applyAlignment="1" applyProtection="1">
      <alignment horizontal="center"/>
    </xf>
    <xf numFmtId="0" fontId="21" fillId="0" borderId="44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167" fontId="1" fillId="8" borderId="20" xfId="0" applyNumberFormat="1" applyFont="1" applyFill="1" applyBorder="1" applyAlignment="1" applyProtection="1">
      <alignment horizontal="center"/>
      <protection locked="0"/>
    </xf>
    <xf numFmtId="167" fontId="1" fillId="8" borderId="41" xfId="0" applyNumberFormat="1" applyFont="1" applyFill="1" applyBorder="1" applyAlignment="1" applyProtection="1">
      <alignment horizontal="center"/>
      <protection locked="0"/>
    </xf>
    <xf numFmtId="167" fontId="1" fillId="8" borderId="21" xfId="0" applyNumberFormat="1" applyFont="1" applyFill="1" applyBorder="1" applyAlignment="1" applyProtection="1">
      <alignment horizontal="center"/>
      <protection locked="0"/>
    </xf>
    <xf numFmtId="0" fontId="1" fillId="8" borderId="20" xfId="0" applyFont="1" applyFill="1" applyBorder="1" applyAlignment="1" applyProtection="1">
      <alignment horizontal="center"/>
      <protection locked="0"/>
    </xf>
    <xf numFmtId="0" fontId="1" fillId="8" borderId="41" xfId="0" applyFont="1" applyFill="1" applyBorder="1" applyAlignment="1" applyProtection="1">
      <alignment horizontal="center"/>
      <protection locked="0"/>
    </xf>
    <xf numFmtId="0" fontId="1" fillId="8" borderId="2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1" fillId="0" borderId="12" xfId="0" applyFont="1" applyFill="1" applyBorder="1" applyAlignment="1" applyProtection="1">
      <alignment horizontal="center"/>
      <protection locked="0"/>
    </xf>
    <xf numFmtId="4" fontId="7" fillId="8" borderId="20" xfId="0" applyNumberFormat="1" applyFont="1" applyFill="1" applyBorder="1" applyAlignment="1" applyProtection="1">
      <alignment horizontal="center"/>
      <protection locked="0"/>
    </xf>
    <xf numFmtId="4" fontId="7" fillId="8" borderId="21" xfId="0" applyNumberFormat="1" applyFont="1" applyFill="1" applyBorder="1" applyAlignment="1" applyProtection="1">
      <alignment horizontal="center"/>
      <protection locked="0"/>
    </xf>
    <xf numFmtId="4" fontId="7" fillId="2" borderId="20" xfId="0" applyNumberFormat="1" applyFont="1" applyFill="1" applyBorder="1" applyAlignment="1" applyProtection="1">
      <alignment horizontal="center"/>
      <protection locked="0"/>
    </xf>
    <xf numFmtId="4" fontId="7" fillId="2" borderId="21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2" fillId="4" borderId="42" xfId="0" applyFont="1" applyFill="1" applyBorder="1" applyAlignment="1" applyProtection="1">
      <alignment horizontal="center"/>
      <protection locked="0"/>
    </xf>
    <xf numFmtId="0" fontId="2" fillId="4" borderId="41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41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5" fillId="8" borderId="43" xfId="1" applyFont="1" applyFill="1" applyBorder="1" applyAlignment="1" applyProtection="1">
      <alignment horizontal="center" vertical="top" wrapText="1"/>
      <protection locked="0"/>
    </xf>
    <xf numFmtId="0" fontId="5" fillId="8" borderId="3" xfId="1" applyFont="1" applyFill="1" applyBorder="1" applyAlignment="1" applyProtection="1">
      <alignment horizontal="center" vertical="top" wrapText="1"/>
      <protection locked="0"/>
    </xf>
    <xf numFmtId="0" fontId="5" fillId="8" borderId="49" xfId="1" applyFont="1" applyFill="1" applyBorder="1" applyAlignment="1" applyProtection="1">
      <alignment horizontal="center" vertical="top" wrapText="1"/>
      <protection locked="0"/>
    </xf>
    <xf numFmtId="0" fontId="1" fillId="8" borderId="50" xfId="1" applyFont="1" applyFill="1" applyBorder="1" applyAlignment="1" applyProtection="1">
      <alignment horizontal="left" vertical="top" wrapText="1"/>
      <protection locked="0"/>
    </xf>
    <xf numFmtId="0" fontId="1" fillId="8" borderId="51" xfId="1" applyFont="1" applyFill="1" applyBorder="1" applyAlignment="1" applyProtection="1">
      <alignment horizontal="left" vertical="top" wrapText="1"/>
      <protection locked="0"/>
    </xf>
    <xf numFmtId="1" fontId="5" fillId="8" borderId="20" xfId="1" applyNumberFormat="1" applyFont="1" applyFill="1" applyBorder="1" applyAlignment="1" applyProtection="1">
      <alignment horizontal="left" vertical="top" wrapText="1"/>
      <protection locked="0"/>
    </xf>
    <xf numFmtId="1" fontId="5" fillId="8" borderId="21" xfId="1" applyNumberFormat="1" applyFont="1" applyFill="1" applyBorder="1" applyAlignment="1" applyProtection="1">
      <alignment horizontal="left" vertical="top" wrapText="1"/>
      <protection locked="0"/>
    </xf>
    <xf numFmtId="0" fontId="5" fillId="8" borderId="20" xfId="1" applyFont="1" applyFill="1" applyBorder="1" applyAlignment="1" applyProtection="1">
      <alignment horizontal="center" vertical="top" wrapText="1"/>
      <protection locked="0"/>
    </xf>
    <xf numFmtId="0" fontId="5" fillId="8" borderId="41" xfId="1" applyFont="1" applyFill="1" applyBorder="1" applyAlignment="1" applyProtection="1">
      <alignment horizontal="center" vertical="top" wrapText="1"/>
      <protection locked="0"/>
    </xf>
    <xf numFmtId="0" fontId="5" fillId="8" borderId="21" xfId="1" applyFont="1" applyFill="1" applyBorder="1" applyAlignment="1" applyProtection="1">
      <alignment horizontal="center" vertical="top" wrapText="1"/>
      <protection locked="0"/>
    </xf>
    <xf numFmtId="0" fontId="11" fillId="3" borderId="20" xfId="0" applyNumberFormat="1" applyFont="1" applyFill="1" applyBorder="1" applyAlignment="1" applyProtection="1">
      <alignment horizontal="center"/>
      <protection locked="0"/>
    </xf>
    <xf numFmtId="0" fontId="11" fillId="3" borderId="41" xfId="0" applyNumberFormat="1" applyFont="1" applyFill="1" applyBorder="1" applyAlignment="1" applyProtection="1">
      <alignment horizontal="center"/>
      <protection locked="0"/>
    </xf>
    <xf numFmtId="0" fontId="11" fillId="3" borderId="21" xfId="0" applyNumberFormat="1" applyFont="1" applyFill="1" applyBorder="1" applyAlignment="1" applyProtection="1">
      <alignment horizontal="center"/>
      <protection locked="0"/>
    </xf>
    <xf numFmtId="0" fontId="2" fillId="7" borderId="52" xfId="0" applyFont="1" applyFill="1" applyBorder="1" applyAlignment="1" applyProtection="1">
      <alignment horizontal="center"/>
      <protection locked="0"/>
    </xf>
    <xf numFmtId="0" fontId="2" fillId="7" borderId="47" xfId="0" applyFont="1" applyFill="1" applyBorder="1" applyAlignment="1" applyProtection="1">
      <alignment horizontal="center"/>
      <protection locked="0"/>
    </xf>
    <xf numFmtId="0" fontId="2" fillId="7" borderId="53" xfId="0" applyFont="1" applyFill="1" applyBorder="1" applyAlignment="1" applyProtection="1">
      <alignment horizontal="center"/>
      <protection locked="0"/>
    </xf>
    <xf numFmtId="0" fontId="2" fillId="4" borderId="54" xfId="0" applyFont="1" applyFill="1" applyBorder="1" applyAlignment="1" applyProtection="1">
      <alignment horizontal="center"/>
      <protection locked="0"/>
    </xf>
    <xf numFmtId="0" fontId="8" fillId="2" borderId="54" xfId="0" applyFont="1" applyFill="1" applyBorder="1" applyAlignment="1" applyProtection="1">
      <alignment horizontal="center"/>
      <protection locked="0"/>
    </xf>
    <xf numFmtId="0" fontId="11" fillId="3" borderId="20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4" fontId="8" fillId="3" borderId="20" xfId="0" applyNumberFormat="1" applyFont="1" applyFill="1" applyBorder="1" applyAlignment="1" applyProtection="1">
      <alignment horizontal="center"/>
      <protection locked="0"/>
    </xf>
    <xf numFmtId="4" fontId="8" fillId="3" borderId="21" xfId="0" applyNumberFormat="1" applyFont="1" applyFill="1" applyBorder="1" applyAlignment="1" applyProtection="1">
      <alignment horizontal="center"/>
      <protection locked="0"/>
    </xf>
    <xf numFmtId="4" fontId="11" fillId="3" borderId="20" xfId="0" applyNumberFormat="1" applyFont="1" applyFill="1" applyBorder="1" applyAlignment="1" applyProtection="1">
      <alignment horizontal="center"/>
      <protection locked="0"/>
    </xf>
    <xf numFmtId="4" fontId="11" fillId="3" borderId="21" xfId="0" applyNumberFormat="1" applyFont="1" applyFill="1" applyBorder="1" applyAlignment="1" applyProtection="1">
      <alignment horizontal="center"/>
      <protection locked="0"/>
    </xf>
    <xf numFmtId="0" fontId="21" fillId="0" borderId="55" xfId="0" applyFont="1" applyBorder="1" applyAlignment="1" applyProtection="1">
      <alignment horizontal="center"/>
      <protection locked="0"/>
    </xf>
    <xf numFmtId="0" fontId="21" fillId="0" borderId="56" xfId="0" applyFont="1" applyBorder="1" applyAlignment="1" applyProtection="1">
      <alignment horizontal="center"/>
      <protection locked="0"/>
    </xf>
    <xf numFmtId="1" fontId="5" fillId="8" borderId="43" xfId="1" applyNumberFormat="1" applyFont="1" applyFill="1" applyBorder="1" applyAlignment="1" applyProtection="1">
      <alignment horizontal="center" vertical="top" wrapText="1"/>
      <protection locked="0"/>
    </xf>
    <xf numFmtId="1" fontId="5" fillId="8" borderId="3" xfId="1" applyNumberFormat="1" applyFont="1" applyFill="1" applyBorder="1" applyAlignment="1" applyProtection="1">
      <alignment horizontal="center" vertical="top" wrapText="1"/>
      <protection locked="0"/>
    </xf>
    <xf numFmtId="1" fontId="5" fillId="8" borderId="49" xfId="1" applyNumberFormat="1" applyFont="1" applyFill="1" applyBorder="1" applyAlignment="1" applyProtection="1">
      <alignment horizontal="center" vertical="top" wrapText="1"/>
      <protection locked="0"/>
    </xf>
    <xf numFmtId="0" fontId="1" fillId="8" borderId="50" xfId="0" applyFont="1" applyFill="1" applyBorder="1" applyAlignment="1" applyProtection="1">
      <alignment horizontal="left"/>
      <protection locked="0"/>
    </xf>
    <xf numFmtId="0" fontId="1" fillId="8" borderId="57" xfId="0" applyFont="1" applyFill="1" applyBorder="1" applyAlignment="1" applyProtection="1">
      <alignment horizontal="left"/>
      <protection locked="0"/>
    </xf>
    <xf numFmtId="0" fontId="1" fillId="8" borderId="51" xfId="0" applyFont="1" applyFill="1" applyBorder="1" applyAlignment="1" applyProtection="1">
      <alignment horizontal="left"/>
      <protection locked="0"/>
    </xf>
    <xf numFmtId="0" fontId="5" fillId="8" borderId="20" xfId="0" applyFont="1" applyFill="1" applyBorder="1" applyAlignment="1" applyProtection="1">
      <alignment horizontal="center" vertical="top" wrapText="1"/>
      <protection locked="0"/>
    </xf>
    <xf numFmtId="0" fontId="5" fillId="8" borderId="41" xfId="0" applyFont="1" applyFill="1" applyBorder="1" applyAlignment="1" applyProtection="1">
      <alignment horizontal="center" vertical="top" wrapText="1"/>
      <protection locked="0"/>
    </xf>
    <xf numFmtId="0" fontId="5" fillId="8" borderId="21" xfId="0" applyFont="1" applyFill="1" applyBorder="1" applyAlignment="1" applyProtection="1">
      <alignment horizontal="center" vertical="top" wrapText="1"/>
      <protection locked="0"/>
    </xf>
    <xf numFmtId="0" fontId="1" fillId="8" borderId="58" xfId="1" applyFont="1" applyFill="1" applyBorder="1" applyAlignment="1" applyProtection="1">
      <alignment horizontal="center" vertical="top" wrapText="1"/>
      <protection locked="0"/>
    </xf>
    <xf numFmtId="0" fontId="1" fillId="8" borderId="0" xfId="1" applyFont="1" applyFill="1" applyBorder="1" applyAlignment="1" applyProtection="1">
      <alignment horizontal="center" vertical="top" wrapText="1"/>
      <protection locked="0"/>
    </xf>
    <xf numFmtId="0" fontId="1" fillId="8" borderId="59" xfId="1" applyFont="1" applyFill="1" applyBorder="1" applyAlignment="1" applyProtection="1">
      <alignment horizontal="center" vertical="top" wrapText="1"/>
      <protection locked="0"/>
    </xf>
    <xf numFmtId="0" fontId="33" fillId="8" borderId="58" xfId="1" applyFont="1" applyFill="1" applyBorder="1" applyAlignment="1" applyProtection="1">
      <alignment horizontal="center" vertical="top" wrapText="1"/>
      <protection locked="0"/>
    </xf>
    <xf numFmtId="0" fontId="33" fillId="8" borderId="0" xfId="1" applyFont="1" applyFill="1" applyBorder="1" applyAlignment="1" applyProtection="1">
      <alignment horizontal="center" vertical="top" wrapText="1"/>
      <protection locked="0"/>
    </xf>
    <xf numFmtId="0" fontId="33" fillId="8" borderId="59" xfId="1" applyFont="1" applyFill="1" applyBorder="1" applyAlignment="1" applyProtection="1">
      <alignment horizontal="center" vertical="top" wrapText="1"/>
      <protection locked="0"/>
    </xf>
    <xf numFmtId="0" fontId="5" fillId="8" borderId="50" xfId="1" applyFont="1" applyFill="1" applyBorder="1" applyAlignment="1" applyProtection="1">
      <alignment horizontal="left" vertical="top" wrapText="1"/>
      <protection locked="0"/>
    </xf>
    <xf numFmtId="0" fontId="5" fillId="8" borderId="57" xfId="1" applyFont="1" applyFill="1" applyBorder="1" applyAlignment="1" applyProtection="1">
      <alignment horizontal="left" vertical="top" wrapText="1"/>
      <protection locked="0"/>
    </xf>
    <xf numFmtId="0" fontId="5" fillId="8" borderId="51" xfId="1" applyFont="1" applyFill="1" applyBorder="1" applyAlignment="1" applyProtection="1">
      <alignment horizontal="left" vertical="top" wrapText="1"/>
      <protection locked="0"/>
    </xf>
    <xf numFmtId="4" fontId="1" fillId="8" borderId="20" xfId="0" applyNumberFormat="1" applyFont="1" applyFill="1" applyBorder="1" applyAlignment="1" applyProtection="1">
      <alignment horizontal="center"/>
      <protection locked="0"/>
    </xf>
    <xf numFmtId="4" fontId="1" fillId="8" borderId="21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5" fillId="0" borderId="43" xfId="1" applyFont="1" applyFill="1" applyBorder="1" applyAlignment="1" applyProtection="1">
      <alignment horizontal="center" vertical="top" wrapText="1"/>
      <protection locked="0"/>
    </xf>
    <xf numFmtId="0" fontId="5" fillId="0" borderId="60" xfId="1" applyFont="1" applyFill="1" applyBorder="1" applyAlignment="1" applyProtection="1">
      <alignment horizontal="center" vertical="top" wrapText="1"/>
      <protection locked="0"/>
    </xf>
    <xf numFmtId="168" fontId="11" fillId="3" borderId="20" xfId="0" applyNumberFormat="1" applyFont="1" applyFill="1" applyBorder="1" applyAlignment="1" applyProtection="1">
      <alignment horizontal="center"/>
      <protection locked="0"/>
    </xf>
    <xf numFmtId="168" fontId="11" fillId="3" borderId="21" xfId="0" applyNumberFormat="1" applyFont="1" applyFill="1" applyBorder="1" applyAlignment="1" applyProtection="1">
      <alignment horizontal="center"/>
      <protection locked="0"/>
    </xf>
    <xf numFmtId="170" fontId="11" fillId="3" borderId="20" xfId="0" applyNumberFormat="1" applyFont="1" applyFill="1" applyBorder="1" applyAlignment="1" applyProtection="1">
      <alignment horizontal="center"/>
      <protection locked="0"/>
    </xf>
    <xf numFmtId="170" fontId="11" fillId="3" borderId="21" xfId="0" applyNumberFormat="1" applyFont="1" applyFill="1" applyBorder="1" applyAlignment="1" applyProtection="1">
      <alignment horizontal="center"/>
      <protection locked="0"/>
    </xf>
    <xf numFmtId="168" fontId="18" fillId="4" borderId="0" xfId="0" applyNumberFormat="1" applyFont="1" applyFill="1" applyBorder="1" applyAlignment="1" applyProtection="1">
      <alignment horizontal="left"/>
      <protection locked="0"/>
    </xf>
    <xf numFmtId="168" fontId="11" fillId="4" borderId="0" xfId="0" applyNumberFormat="1" applyFont="1" applyFill="1" applyBorder="1" applyAlignment="1" applyProtection="1">
      <protection locked="0"/>
    </xf>
    <xf numFmtId="0" fontId="11" fillId="4" borderId="0" xfId="0" applyFont="1" applyFill="1" applyBorder="1" applyAlignment="1" applyProtection="1">
      <protection locked="0"/>
    </xf>
    <xf numFmtId="169" fontId="11" fillId="3" borderId="20" xfId="0" applyNumberFormat="1" applyFont="1" applyFill="1" applyBorder="1" applyAlignment="1" applyProtection="1">
      <alignment horizontal="center"/>
      <protection locked="0"/>
    </xf>
    <xf numFmtId="169" fontId="11" fillId="3" borderId="21" xfId="0" applyNumberFormat="1" applyFont="1" applyFill="1" applyBorder="1" applyAlignment="1" applyProtection="1">
      <alignment horizontal="center"/>
      <protection locked="0"/>
    </xf>
    <xf numFmtId="0" fontId="1" fillId="8" borderId="22" xfId="0" applyFont="1" applyFill="1" applyBorder="1" applyAlignment="1" applyProtection="1">
      <alignment horizontal="center"/>
      <protection locked="0"/>
    </xf>
    <xf numFmtId="0" fontId="1" fillId="8" borderId="61" xfId="0" applyFont="1" applyFill="1" applyBorder="1" applyAlignment="1" applyProtection="1">
      <alignment horizontal="center"/>
      <protection locked="0"/>
    </xf>
    <xf numFmtId="0" fontId="1" fillId="8" borderId="62" xfId="0" applyFont="1" applyFill="1" applyBorder="1" applyAlignment="1" applyProtection="1">
      <alignment horizontal="center"/>
      <protection locked="0"/>
    </xf>
    <xf numFmtId="0" fontId="1" fillId="8" borderId="63" xfId="0" applyFont="1" applyFill="1" applyBorder="1" applyAlignment="1" applyProtection="1">
      <alignment horizontal="center"/>
      <protection locked="0"/>
    </xf>
  </cellXfs>
  <cellStyles count="2">
    <cellStyle name="Link" xfId="1" builtinId="8"/>
    <cellStyle name="Normal" xfId="0" builtinId="0"/>
  </cellStyles>
  <dxfs count="39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/>
        <right/>
        <top/>
        <bottom style="hair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border>
        <right style="thin">
          <color indexed="64"/>
        </right>
      </border>
    </dxf>
    <dxf>
      <font>
        <condense val="0"/>
        <extend val="0"/>
        <color indexed="8"/>
      </font>
      <fill>
        <patternFill>
          <bgColor indexed="4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8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8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  <color indexed="8"/>
      </font>
      <fill>
        <patternFill>
          <bgColor indexed="22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8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  <border>
        <left style="hair">
          <color indexed="64"/>
        </left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/>
        <right/>
        <top/>
        <bottom style="hair">
          <color indexed="64"/>
        </bottom>
      </border>
    </dxf>
    <dxf>
      <font>
        <condense val="0"/>
        <extend val="0"/>
        <color indexed="8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8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>
          <bgColor indexed="4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8"/>
      </font>
      <fill>
        <patternFill>
          <bgColor indexed="4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8"/>
      </font>
      <fill>
        <patternFill>
          <bgColor indexed="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B$90"/>
</file>

<file path=xl/ctrlProps/ctrlProp2.xml><?xml version="1.0" encoding="utf-8"?>
<formControlPr xmlns="http://schemas.microsoft.com/office/spreadsheetml/2009/9/main" objectType="Radio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18</xdr:row>
          <xdr:rowOff>47625</xdr:rowOff>
        </xdr:from>
        <xdr:to>
          <xdr:col>1</xdr:col>
          <xdr:colOff>323850</xdr:colOff>
          <xdr:row>21</xdr:row>
          <xdr:rowOff>0</xdr:rowOff>
        </xdr:to>
        <xdr:sp macro="" textlink="">
          <xdr:nvSpPr>
            <xdr:cNvPr id="2058" name="Option Button 10" descr="Timelønnet lærer/Censorer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Timelønnet lærer/Censorer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15</xdr:row>
          <xdr:rowOff>47625</xdr:rowOff>
        </xdr:from>
        <xdr:to>
          <xdr:col>1</xdr:col>
          <xdr:colOff>171450</xdr:colOff>
          <xdr:row>17</xdr:row>
          <xdr:rowOff>9525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Vederlag/honorar lønnet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zoomScale="80" workbookViewId="0">
      <selection activeCell="A45" sqref="A45"/>
    </sheetView>
  </sheetViews>
  <sheetFormatPr defaultRowHeight="12.75" x14ac:dyDescent="0.2"/>
  <sheetData>
    <row r="1" spans="1:25" x14ac:dyDescent="0.2">
      <c r="A1" s="88"/>
      <c r="B1" s="88"/>
      <c r="C1" s="274" t="s">
        <v>45</v>
      </c>
      <c r="D1" s="274"/>
      <c r="E1" s="274"/>
      <c r="F1" s="274"/>
      <c r="G1" s="274"/>
      <c r="H1" s="274"/>
      <c r="I1" s="274"/>
      <c r="J1" s="88"/>
      <c r="K1" s="88"/>
    </row>
    <row r="2" spans="1:25" x14ac:dyDescent="0.2">
      <c r="A2" s="88"/>
      <c r="B2" s="88"/>
      <c r="C2" s="274"/>
      <c r="D2" s="274"/>
      <c r="E2" s="274"/>
      <c r="F2" s="274"/>
      <c r="G2" s="274"/>
      <c r="H2" s="274"/>
      <c r="I2" s="274"/>
      <c r="J2" s="88"/>
      <c r="K2" s="88"/>
    </row>
    <row r="3" spans="1:25" x14ac:dyDescent="0.2">
      <c r="A3" s="89" t="s">
        <v>47</v>
      </c>
      <c r="B3" s="90"/>
      <c r="C3" s="90"/>
      <c r="D3" s="90"/>
      <c r="E3" s="90"/>
      <c r="F3" s="90"/>
      <c r="G3" s="90"/>
      <c r="H3" s="90"/>
      <c r="I3" s="90"/>
      <c r="J3" s="90"/>
      <c r="K3" s="88"/>
    </row>
    <row r="4" spans="1:25" x14ac:dyDescent="0.2">
      <c r="A4" s="90" t="s">
        <v>46</v>
      </c>
      <c r="B4" s="90"/>
      <c r="C4" s="90"/>
      <c r="D4" s="90"/>
      <c r="E4" s="90"/>
      <c r="F4" s="90"/>
      <c r="G4" s="90"/>
      <c r="H4" s="90"/>
      <c r="I4" s="90"/>
      <c r="J4" s="90"/>
      <c r="K4" s="88"/>
    </row>
    <row r="5" spans="1:2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25" x14ac:dyDescent="0.2">
      <c r="A6" s="272" t="s">
        <v>36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88" t="s">
        <v>37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25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25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1"/>
      <c r="M9" s="1"/>
    </row>
    <row r="10" spans="1:25" x14ac:dyDescent="0.2">
      <c r="A10" s="92" t="s">
        <v>35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1"/>
      <c r="M10" s="1"/>
    </row>
    <row r="11" spans="1:25" x14ac:dyDescent="0.2">
      <c r="A11" s="275" t="s">
        <v>138</v>
      </c>
      <c r="B11" s="273"/>
      <c r="C11" s="273"/>
      <c r="D11" s="273"/>
      <c r="E11" s="273"/>
      <c r="F11" s="273"/>
      <c r="G11" s="273"/>
      <c r="H11" s="273"/>
      <c r="I11" s="273"/>
      <c r="J11" s="91"/>
      <c r="K11" s="91"/>
      <c r="L11" s="1"/>
      <c r="M11" s="1"/>
    </row>
    <row r="12" spans="1:25" x14ac:dyDescent="0.2">
      <c r="A12" s="273"/>
      <c r="B12" s="273"/>
      <c r="C12" s="273"/>
      <c r="D12" s="273"/>
      <c r="E12" s="273"/>
      <c r="F12" s="273"/>
      <c r="G12" s="273"/>
      <c r="H12" s="273"/>
      <c r="I12" s="273"/>
      <c r="J12" s="91"/>
      <c r="K12" s="91"/>
      <c r="L12" s="1"/>
      <c r="M12" s="1"/>
    </row>
    <row r="13" spans="1:25" x14ac:dyDescent="0.2">
      <c r="A13" s="93" t="s">
        <v>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1"/>
      <c r="M13" s="1"/>
    </row>
    <row r="14" spans="1:25" x14ac:dyDescent="0.2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1"/>
      <c r="M14" s="1"/>
    </row>
    <row r="15" spans="1:25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1"/>
      <c r="M15" s="1"/>
    </row>
    <row r="16" spans="1:25" x14ac:dyDescent="0.2">
      <c r="A16" s="93" t="s">
        <v>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1"/>
      <c r="M16" s="1"/>
    </row>
    <row r="17" spans="1:13" x14ac:dyDescent="0.2">
      <c r="A17" s="91" t="s">
        <v>103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1"/>
      <c r="M17" s="1"/>
    </row>
    <row r="18" spans="1:13" x14ac:dyDescent="0.2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1"/>
      <c r="M18" s="1"/>
    </row>
    <row r="19" spans="1:13" x14ac:dyDescent="0.2">
      <c r="A19" s="93" t="s">
        <v>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1"/>
      <c r="M19" s="1"/>
    </row>
    <row r="20" spans="1:13" ht="12.75" customHeight="1" x14ac:dyDescent="0.2">
      <c r="A20" s="91" t="s">
        <v>66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1"/>
      <c r="M20" s="1"/>
    </row>
    <row r="21" spans="1:13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1"/>
      <c r="M21" s="1"/>
    </row>
    <row r="22" spans="1:13" x14ac:dyDescent="0.2">
      <c r="A22" s="93" t="s">
        <v>15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1"/>
      <c r="M22" s="1"/>
    </row>
    <row r="23" spans="1:13" x14ac:dyDescent="0.2">
      <c r="A23" s="91" t="s">
        <v>39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1"/>
      <c r="M23" s="1"/>
    </row>
    <row r="24" spans="1:13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1"/>
      <c r="M24" s="1"/>
    </row>
    <row r="25" spans="1:13" x14ac:dyDescent="0.2">
      <c r="A25" s="93" t="s">
        <v>104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1"/>
      <c r="M25" s="1"/>
    </row>
    <row r="26" spans="1:13" x14ac:dyDescent="0.2">
      <c r="A26" s="94" t="s">
        <v>107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1"/>
      <c r="M26" s="1"/>
    </row>
    <row r="27" spans="1:13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1"/>
      <c r="M27" s="1"/>
    </row>
    <row r="28" spans="1:13" x14ac:dyDescent="0.2">
      <c r="A28" s="93" t="s">
        <v>22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1"/>
      <c r="M28" s="1"/>
    </row>
    <row r="29" spans="1:13" x14ac:dyDescent="0.2">
      <c r="A29" s="91" t="s">
        <v>40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1"/>
      <c r="M29" s="1"/>
    </row>
    <row r="30" spans="1:13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1"/>
      <c r="M30" s="1"/>
    </row>
    <row r="31" spans="1:13" x14ac:dyDescent="0.2">
      <c r="A31" s="93" t="s">
        <v>105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1"/>
      <c r="M31" s="1"/>
    </row>
    <row r="32" spans="1:13" x14ac:dyDescent="0.2">
      <c r="A32" s="91" t="s">
        <v>106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1"/>
      <c r="M32" s="1"/>
    </row>
    <row r="33" spans="1:13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1"/>
      <c r="M33" s="1"/>
    </row>
    <row r="34" spans="1:13" x14ac:dyDescent="0.2">
      <c r="A34" s="93" t="s">
        <v>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1"/>
      <c r="M34" s="1"/>
    </row>
    <row r="35" spans="1:13" x14ac:dyDescent="0.2">
      <c r="A35" s="91" t="s">
        <v>41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1"/>
      <c r="M35" s="1"/>
    </row>
    <row r="36" spans="1:13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"/>
      <c r="M36" s="1"/>
    </row>
    <row r="37" spans="1:13" x14ac:dyDescent="0.2">
      <c r="A37" s="93" t="s">
        <v>21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1"/>
      <c r="M37" s="1"/>
    </row>
    <row r="38" spans="1:13" x14ac:dyDescent="0.2">
      <c r="A38" s="272" t="s">
        <v>108</v>
      </c>
      <c r="B38" s="273"/>
      <c r="C38" s="273"/>
      <c r="D38" s="273"/>
      <c r="E38" s="273"/>
      <c r="F38" s="273"/>
      <c r="G38" s="273"/>
      <c r="H38" s="273"/>
      <c r="I38" s="273"/>
      <c r="J38" s="91"/>
      <c r="K38" s="91"/>
      <c r="L38" s="1"/>
      <c r="M38" s="1"/>
    </row>
    <row r="39" spans="1:13" x14ac:dyDescent="0.2">
      <c r="A39" s="273"/>
      <c r="B39" s="273"/>
      <c r="C39" s="273"/>
      <c r="D39" s="273"/>
      <c r="E39" s="273"/>
      <c r="F39" s="273"/>
      <c r="G39" s="273"/>
      <c r="H39" s="273"/>
      <c r="I39" s="273"/>
      <c r="J39" s="91"/>
      <c r="K39" s="91"/>
      <c r="L39" s="1"/>
      <c r="M39" s="1"/>
    </row>
    <row r="40" spans="1:13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1"/>
      <c r="M40" s="1"/>
    </row>
    <row r="41" spans="1:13" x14ac:dyDescent="0.2">
      <c r="A41" s="93" t="s">
        <v>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1"/>
      <c r="M41" s="1"/>
    </row>
    <row r="42" spans="1:13" x14ac:dyDescent="0.2">
      <c r="A42" s="91" t="s">
        <v>42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1"/>
      <c r="M42" s="1"/>
    </row>
    <row r="43" spans="1:13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1"/>
      <c r="M43" s="1"/>
    </row>
    <row r="44" spans="1:13" x14ac:dyDescent="0.2">
      <c r="A44" s="115" t="s">
        <v>139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1"/>
      <c r="M44" s="1"/>
    </row>
    <row r="45" spans="1:13" x14ac:dyDescent="0.2">
      <c r="A45" s="114" t="s">
        <v>149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1"/>
      <c r="M45" s="1"/>
    </row>
    <row r="46" spans="1:13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1"/>
      <c r="M46" s="1"/>
    </row>
    <row r="47" spans="1:13" x14ac:dyDescent="0.2">
      <c r="A47" s="91" t="s">
        <v>43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1"/>
      <c r="M47" s="1"/>
    </row>
    <row r="48" spans="1:13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1"/>
      <c r="M48" s="1"/>
    </row>
    <row r="49" spans="1:13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1"/>
      <c r="M49" s="1"/>
    </row>
    <row r="50" spans="1:13" x14ac:dyDescent="0.2">
      <c r="A50" s="91" t="s">
        <v>44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1"/>
      <c r="M50" s="1"/>
    </row>
    <row r="51" spans="1:13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mergeCells count="4">
    <mergeCell ref="A38:I39"/>
    <mergeCell ref="C1:I2"/>
    <mergeCell ref="A11:I12"/>
    <mergeCell ref="A6:K6"/>
  </mergeCells>
  <phoneticPr fontId="0" type="noConversion"/>
  <conditionalFormatting sqref="A28 A31">
    <cfRule type="expression" dxfId="38" priority="1" stopIfTrue="1">
      <formula>$E$23="x"</formula>
    </cfRule>
  </conditionalFormatting>
  <pageMargins left="0.23622047244094491" right="0.23622047244094491" top="0.98425196850393704" bottom="0.98425196850393704" header="0" footer="0"/>
  <pageSetup paperSize="9" orientation="portrait" r:id="rId1"/>
  <headerFooter alignWithMargins="0">
    <oddHeader>&amp;L&amp;G&amp;R
Kulturministeriets Administrationscenter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9"/>
  <sheetViews>
    <sheetView showGridLines="0" zoomScaleNormal="100" workbookViewId="0">
      <selection activeCell="B6" sqref="B6:D6"/>
    </sheetView>
  </sheetViews>
  <sheetFormatPr defaultRowHeight="12.75" x14ac:dyDescent="0.2"/>
  <cols>
    <col min="1" max="1" width="20.7109375" style="38" customWidth="1"/>
    <col min="2" max="2" width="10.5703125" style="38" customWidth="1"/>
    <col min="3" max="3" width="10.7109375" style="38" bestFit="1" customWidth="1"/>
    <col min="4" max="4" width="10.28515625" style="38" customWidth="1"/>
    <col min="5" max="5" width="11.5703125" style="38" customWidth="1"/>
    <col min="6" max="6" width="10" style="38" customWidth="1"/>
    <col min="7" max="8" width="9.140625" style="38"/>
    <col min="9" max="9" width="8" style="35" customWidth="1"/>
    <col min="10" max="10" width="9.140625" style="38"/>
    <col min="11" max="11" width="10.28515625" style="38" customWidth="1"/>
    <col min="12" max="12" width="9.140625" style="38"/>
    <col min="13" max="13" width="55.7109375" style="38" customWidth="1"/>
    <col min="14" max="14" width="11.5703125" style="38" customWidth="1"/>
    <col min="15" max="15" width="11.28515625" style="38" customWidth="1"/>
    <col min="16" max="17" width="11.5703125" style="38" customWidth="1"/>
    <col min="18" max="18" width="21.140625" style="38" customWidth="1"/>
    <col min="19" max="19" width="11.5703125" style="38" customWidth="1"/>
    <col min="20" max="16384" width="9.140625" style="38"/>
  </cols>
  <sheetData>
    <row r="1" spans="1:14" ht="18" x14ac:dyDescent="0.25">
      <c r="A1" s="302" t="s">
        <v>89</v>
      </c>
      <c r="B1" s="303"/>
      <c r="C1" s="303"/>
      <c r="D1" s="303"/>
      <c r="E1" s="303"/>
      <c r="F1" s="303"/>
      <c r="G1" s="303"/>
      <c r="H1" s="303"/>
      <c r="I1" s="132"/>
      <c r="K1" s="37"/>
      <c r="L1" s="37"/>
      <c r="M1" s="37"/>
      <c r="N1" s="37"/>
    </row>
    <row r="2" spans="1:14" ht="13.5" customHeight="1" x14ac:dyDescent="0.25">
      <c r="A2" s="58"/>
      <c r="B2" s="53"/>
      <c r="C2" s="53"/>
      <c r="D2" s="53"/>
      <c r="E2" s="53"/>
      <c r="F2" s="53"/>
      <c r="G2" s="53"/>
      <c r="H2" s="53"/>
      <c r="I2" s="133" t="s">
        <v>126</v>
      </c>
      <c r="K2" s="37"/>
      <c r="L2" s="39"/>
      <c r="M2" s="37"/>
      <c r="N2" s="37"/>
    </row>
    <row r="3" spans="1:14" ht="15" customHeight="1" x14ac:dyDescent="0.2">
      <c r="A3" s="52" t="s">
        <v>0</v>
      </c>
      <c r="B3" s="319" t="s">
        <v>135</v>
      </c>
      <c r="C3" s="320"/>
      <c r="D3" s="320"/>
      <c r="E3" s="320"/>
      <c r="F3" s="320"/>
      <c r="G3" s="320"/>
      <c r="H3" s="321"/>
      <c r="I3" s="165">
        <f>VLOOKUP(B3,A125:H128,8,0)</f>
        <v>761</v>
      </c>
      <c r="K3" s="37"/>
      <c r="L3" s="37"/>
      <c r="M3" s="37"/>
      <c r="N3" s="37"/>
    </row>
    <row r="4" spans="1:14" ht="4.5" customHeight="1" x14ac:dyDescent="0.2">
      <c r="A4" s="134"/>
      <c r="B4" s="85"/>
      <c r="C4" s="85"/>
      <c r="D4" s="85"/>
      <c r="E4" s="85"/>
      <c r="F4" s="85"/>
      <c r="G4" s="85"/>
      <c r="H4" s="85"/>
      <c r="I4" s="135"/>
      <c r="K4" s="37"/>
      <c r="L4" s="37"/>
      <c r="M4" s="37"/>
      <c r="N4" s="37"/>
    </row>
    <row r="5" spans="1:14" x14ac:dyDescent="0.2">
      <c r="A5" s="52" t="s">
        <v>2</v>
      </c>
      <c r="B5" s="53"/>
      <c r="C5" s="53"/>
      <c r="D5" s="53"/>
      <c r="E5" s="53"/>
      <c r="F5" s="53"/>
      <c r="G5" s="53"/>
      <c r="H5" s="53"/>
      <c r="I5" s="54"/>
      <c r="K5" s="37"/>
      <c r="L5" s="37"/>
      <c r="M5" s="37"/>
      <c r="N5" s="37"/>
    </row>
    <row r="6" spans="1:14" ht="15" customHeight="1" x14ac:dyDescent="0.2">
      <c r="A6" s="58" t="s">
        <v>3</v>
      </c>
      <c r="B6" s="305"/>
      <c r="C6" s="306"/>
      <c r="D6" s="307"/>
      <c r="E6" s="53"/>
      <c r="F6" s="53"/>
      <c r="G6" s="53"/>
      <c r="H6" s="53"/>
      <c r="I6" s="54"/>
      <c r="K6" s="40"/>
      <c r="L6" s="37"/>
      <c r="M6" s="37"/>
      <c r="N6" s="37"/>
    </row>
    <row r="7" spans="1:14" ht="15" customHeight="1" x14ac:dyDescent="0.2">
      <c r="A7" s="58" t="s">
        <v>1</v>
      </c>
      <c r="B7" s="308"/>
      <c r="C7" s="309"/>
      <c r="D7" s="309"/>
      <c r="E7" s="309"/>
      <c r="F7" s="309"/>
      <c r="G7" s="309"/>
      <c r="H7" s="310"/>
      <c r="I7" s="54"/>
      <c r="K7" s="40"/>
      <c r="L7" s="37"/>
      <c r="M7" s="37"/>
      <c r="N7" s="37"/>
    </row>
    <row r="8" spans="1:14" ht="6" customHeight="1" x14ac:dyDescent="0.2">
      <c r="A8" s="134"/>
      <c r="B8" s="85"/>
      <c r="C8" s="85"/>
      <c r="D8" s="85"/>
      <c r="E8" s="85"/>
      <c r="F8" s="85"/>
      <c r="G8" s="85"/>
      <c r="H8" s="85"/>
      <c r="I8" s="135"/>
      <c r="K8" s="40"/>
      <c r="L8" s="37"/>
      <c r="M8" s="37"/>
      <c r="N8" s="37"/>
    </row>
    <row r="9" spans="1:14" hidden="1" x14ac:dyDescent="0.2">
      <c r="A9" s="52" t="s">
        <v>4</v>
      </c>
      <c r="B9" s="53"/>
      <c r="C9" s="53"/>
      <c r="D9" s="53"/>
      <c r="E9" s="53"/>
      <c r="F9" s="53"/>
      <c r="G9" s="53"/>
      <c r="H9" s="53"/>
      <c r="I9" s="54"/>
      <c r="K9" s="40"/>
      <c r="L9" s="37"/>
      <c r="M9" s="37"/>
      <c r="N9" s="37"/>
    </row>
    <row r="10" spans="1:14" ht="12.75" hidden="1" customHeight="1" x14ac:dyDescent="0.2">
      <c r="A10" s="311" t="s">
        <v>66</v>
      </c>
      <c r="B10" s="312"/>
      <c r="C10" s="312"/>
      <c r="D10" s="312"/>
      <c r="E10" s="312"/>
      <c r="F10" s="312"/>
      <c r="G10" s="312"/>
      <c r="H10" s="312"/>
      <c r="I10" s="313"/>
      <c r="K10" s="40"/>
      <c r="L10" s="37"/>
      <c r="M10" s="37"/>
      <c r="N10" s="37"/>
    </row>
    <row r="11" spans="1:14" ht="11.25" customHeight="1" x14ac:dyDescent="0.2">
      <c r="A11" s="136" t="s">
        <v>75</v>
      </c>
      <c r="B11" s="137"/>
      <c r="C11" s="137"/>
      <c r="D11" s="137"/>
      <c r="E11" s="137"/>
      <c r="F11" s="137"/>
      <c r="G11" s="137"/>
      <c r="H11" s="137"/>
      <c r="I11" s="138"/>
      <c r="K11" s="40"/>
      <c r="L11" s="37"/>
      <c r="M11" s="37"/>
      <c r="N11" s="37"/>
    </row>
    <row r="12" spans="1:14" ht="13.5" customHeight="1" x14ac:dyDescent="0.2">
      <c r="A12" s="322" t="s">
        <v>76</v>
      </c>
      <c r="B12" s="323"/>
      <c r="C12" s="323"/>
      <c r="D12" s="139"/>
      <c r="E12" s="139"/>
      <c r="F12" s="139"/>
      <c r="G12" s="139"/>
      <c r="H12" s="139"/>
      <c r="I12" s="140"/>
      <c r="K12" s="40"/>
      <c r="L12" s="37"/>
      <c r="M12" s="37"/>
      <c r="N12" s="37"/>
    </row>
    <row r="13" spans="1:14" ht="14.25" x14ac:dyDescent="0.2">
      <c r="A13" s="141" t="s">
        <v>14</v>
      </c>
      <c r="B13" s="53"/>
      <c r="C13" s="53"/>
      <c r="D13" s="53"/>
      <c r="E13" s="53"/>
      <c r="F13" s="53"/>
      <c r="G13" s="53"/>
      <c r="H13" s="53"/>
      <c r="I13" s="54"/>
      <c r="K13" s="40"/>
      <c r="L13" s="37"/>
      <c r="M13" s="37"/>
      <c r="N13" s="37"/>
    </row>
    <row r="14" spans="1:14" ht="5.25" customHeight="1" x14ac:dyDescent="0.2">
      <c r="A14" s="142"/>
      <c r="B14" s="53"/>
      <c r="C14" s="53"/>
      <c r="D14" s="53"/>
      <c r="E14" s="53"/>
      <c r="F14" s="53"/>
      <c r="G14" s="53"/>
      <c r="H14" s="53"/>
      <c r="I14" s="54"/>
      <c r="K14" s="40"/>
      <c r="L14" s="37"/>
      <c r="M14" s="37"/>
      <c r="N14" s="37"/>
    </row>
    <row r="15" spans="1:14" x14ac:dyDescent="0.2">
      <c r="A15" s="33" t="s">
        <v>15</v>
      </c>
      <c r="B15" s="308"/>
      <c r="C15" s="309"/>
      <c r="D15" s="309"/>
      <c r="E15" s="309"/>
      <c r="F15" s="309"/>
      <c r="G15" s="309"/>
      <c r="H15" s="310"/>
      <c r="I15" s="54"/>
      <c r="K15" s="40"/>
      <c r="L15" s="37"/>
      <c r="M15" s="37"/>
      <c r="N15" s="37"/>
    </row>
    <row r="16" spans="1:14" ht="6.75" customHeight="1" x14ac:dyDescent="0.2">
      <c r="A16" s="33"/>
      <c r="B16" s="86"/>
      <c r="C16" s="86"/>
      <c r="D16" s="86"/>
      <c r="E16" s="86"/>
      <c r="F16" s="86"/>
      <c r="G16" s="86"/>
      <c r="H16" s="86"/>
      <c r="I16" s="54"/>
      <c r="K16" s="40"/>
      <c r="L16" s="37"/>
      <c r="M16" s="37"/>
      <c r="N16" s="37"/>
    </row>
    <row r="17" spans="1:14" ht="13.5" customHeight="1" x14ac:dyDescent="0.2">
      <c r="A17" s="33"/>
      <c r="B17" s="143"/>
      <c r="C17" s="87" t="s">
        <v>65</v>
      </c>
      <c r="D17" s="315"/>
      <c r="E17" s="316"/>
      <c r="F17" s="53"/>
      <c r="G17" s="164" t="s">
        <v>151</v>
      </c>
      <c r="H17" s="53"/>
      <c r="I17" s="54"/>
      <c r="K17" s="40"/>
      <c r="L17" s="37"/>
      <c r="M17" s="37"/>
      <c r="N17" s="37"/>
    </row>
    <row r="18" spans="1:14" ht="5.25" customHeight="1" x14ac:dyDescent="0.2">
      <c r="A18" s="36"/>
      <c r="B18" s="53"/>
      <c r="C18" s="53"/>
      <c r="D18" s="53"/>
      <c r="E18" s="53"/>
      <c r="F18" s="53"/>
      <c r="G18" s="53"/>
      <c r="H18" s="53"/>
      <c r="I18" s="54"/>
      <c r="K18" s="40"/>
      <c r="L18" s="37"/>
      <c r="M18" s="37"/>
      <c r="N18" s="37"/>
    </row>
    <row r="19" spans="1:14" ht="5.25" customHeight="1" x14ac:dyDescent="0.2">
      <c r="A19" s="36"/>
      <c r="B19" s="53"/>
      <c r="C19" s="53"/>
      <c r="D19" s="53"/>
      <c r="E19" s="53"/>
      <c r="F19" s="53"/>
      <c r="G19" s="53"/>
      <c r="H19" s="53"/>
      <c r="I19" s="54"/>
      <c r="K19" s="40"/>
      <c r="L19" s="37"/>
      <c r="M19" s="37"/>
      <c r="N19" s="37"/>
    </row>
    <row r="20" spans="1:14" ht="2.25" customHeight="1" x14ac:dyDescent="0.2">
      <c r="A20" s="36"/>
      <c r="B20" s="53"/>
      <c r="C20" s="53"/>
      <c r="D20" s="53"/>
      <c r="E20" s="53"/>
      <c r="F20" s="53"/>
      <c r="G20" s="53"/>
      <c r="H20" s="53"/>
      <c r="I20" s="54"/>
      <c r="K20" s="40"/>
      <c r="L20" s="37"/>
      <c r="M20" s="37"/>
      <c r="N20" s="37"/>
    </row>
    <row r="21" spans="1:14" ht="13.5" customHeight="1" x14ac:dyDescent="0.2">
      <c r="A21" s="36"/>
      <c r="B21" s="144" t="s">
        <v>72</v>
      </c>
      <c r="C21" s="53"/>
      <c r="D21" s="163"/>
      <c r="E21" s="53"/>
      <c r="F21" s="53"/>
      <c r="G21" s="164" t="s">
        <v>152</v>
      </c>
      <c r="H21" s="53"/>
      <c r="I21" s="54"/>
      <c r="K21" s="40"/>
      <c r="L21" s="37"/>
      <c r="M21" s="37"/>
      <c r="N21" s="37"/>
    </row>
    <row r="22" spans="1:14" ht="5.25" customHeight="1" x14ac:dyDescent="0.2">
      <c r="A22" s="58"/>
      <c r="B22" s="53"/>
      <c r="C22" s="53"/>
      <c r="D22" s="53"/>
      <c r="E22" s="53"/>
      <c r="F22" s="53"/>
      <c r="G22" s="53"/>
      <c r="H22" s="53"/>
      <c r="I22" s="54"/>
      <c r="K22" s="40"/>
      <c r="L22" s="37"/>
      <c r="M22" s="37"/>
      <c r="N22" s="37"/>
    </row>
    <row r="23" spans="1:14" ht="5.25" customHeight="1" x14ac:dyDescent="0.2">
      <c r="A23" s="58"/>
      <c r="B23" s="53"/>
      <c r="C23" s="53"/>
      <c r="D23" s="53"/>
      <c r="E23" s="53"/>
      <c r="F23" s="53"/>
      <c r="G23" s="53"/>
      <c r="H23" s="53"/>
      <c r="I23" s="54"/>
      <c r="K23" s="40"/>
      <c r="L23" s="37"/>
      <c r="M23" s="37"/>
      <c r="N23" s="37"/>
    </row>
    <row r="24" spans="1:14" ht="5.25" customHeight="1" x14ac:dyDescent="0.2">
      <c r="A24" s="58"/>
      <c r="B24" s="53"/>
      <c r="C24" s="53"/>
      <c r="D24" s="53"/>
      <c r="E24" s="53"/>
      <c r="F24" s="53"/>
      <c r="G24" s="53"/>
      <c r="H24" s="53"/>
      <c r="I24" s="54"/>
      <c r="K24" s="40"/>
      <c r="L24" s="37"/>
      <c r="M24" s="37"/>
      <c r="N24" s="37"/>
    </row>
    <row r="25" spans="1:14" ht="15" customHeight="1" x14ac:dyDescent="0.2">
      <c r="A25" s="52" t="s">
        <v>5</v>
      </c>
      <c r="B25" s="53"/>
      <c r="C25" s="53"/>
      <c r="D25" s="317"/>
      <c r="E25" s="318"/>
      <c r="F25" s="53"/>
      <c r="G25" s="53"/>
      <c r="H25" s="53"/>
      <c r="I25" s="54"/>
      <c r="K25" s="37"/>
      <c r="L25" s="37"/>
      <c r="M25" s="37"/>
      <c r="N25" s="37"/>
    </row>
    <row r="26" spans="1:14" ht="15" customHeight="1" x14ac:dyDescent="0.2">
      <c r="A26" s="52"/>
      <c r="B26" s="53"/>
      <c r="C26" s="53"/>
      <c r="D26" s="145" t="s">
        <v>132</v>
      </c>
      <c r="E26" s="146" t="s">
        <v>133</v>
      </c>
      <c r="F26" s="53"/>
      <c r="G26" s="53"/>
      <c r="H26" s="53"/>
      <c r="I26" s="54"/>
      <c r="K26" s="37"/>
      <c r="L26" s="37"/>
      <c r="M26" s="37"/>
      <c r="N26" s="37"/>
    </row>
    <row r="27" spans="1:14" ht="14.25" customHeight="1" x14ac:dyDescent="0.2">
      <c r="A27" s="111" t="s">
        <v>131</v>
      </c>
      <c r="B27" s="53"/>
      <c r="C27" s="53"/>
      <c r="D27" s="53">
        <v>9750</v>
      </c>
      <c r="E27" s="110"/>
      <c r="F27" s="53"/>
      <c r="G27" s="53"/>
      <c r="H27" s="53"/>
      <c r="I27" s="54"/>
      <c r="K27" s="37"/>
      <c r="L27" s="37"/>
      <c r="M27" s="37"/>
      <c r="N27" s="37"/>
    </row>
    <row r="28" spans="1:14" ht="6" customHeight="1" x14ac:dyDescent="0.2">
      <c r="A28" s="55"/>
      <c r="B28" s="53"/>
      <c r="C28" s="53"/>
      <c r="D28" s="53"/>
      <c r="E28" s="56"/>
      <c r="F28" s="53"/>
      <c r="G28" s="53"/>
      <c r="H28" s="53"/>
      <c r="I28" s="54"/>
      <c r="K28" s="37"/>
      <c r="L28" s="37"/>
      <c r="M28" s="37"/>
      <c r="N28" s="37"/>
    </row>
    <row r="29" spans="1:14" ht="12" customHeight="1" x14ac:dyDescent="0.2">
      <c r="A29" s="291" t="s">
        <v>21</v>
      </c>
      <c r="B29" s="327"/>
      <c r="C29" s="328"/>
      <c r="D29" s="328"/>
      <c r="E29" s="328"/>
      <c r="F29" s="329"/>
      <c r="G29" s="104" t="s">
        <v>121</v>
      </c>
      <c r="H29" s="53"/>
      <c r="I29" s="105" t="s">
        <v>122</v>
      </c>
      <c r="K29" s="37"/>
      <c r="L29" s="37"/>
      <c r="M29" s="37"/>
      <c r="N29" s="37"/>
    </row>
    <row r="30" spans="1:14" ht="6.75" customHeight="1" x14ac:dyDescent="0.2">
      <c r="A30" s="291"/>
      <c r="B30" s="53"/>
      <c r="C30" s="53"/>
      <c r="D30" s="53"/>
      <c r="E30" s="56"/>
      <c r="F30" s="53"/>
      <c r="G30" s="101"/>
      <c r="H30" s="53"/>
      <c r="I30" s="54"/>
      <c r="K30" s="37"/>
      <c r="L30" s="37"/>
      <c r="M30" s="37"/>
      <c r="N30" s="37"/>
    </row>
    <row r="31" spans="1:14" ht="14.25" customHeight="1" x14ac:dyDescent="0.2">
      <c r="A31" s="291"/>
      <c r="B31" s="280"/>
      <c r="C31" s="281"/>
      <c r="D31" s="281"/>
      <c r="E31" s="282"/>
      <c r="F31" s="96"/>
      <c r="G31" s="147"/>
      <c r="H31" s="53"/>
      <c r="I31" s="148"/>
      <c r="K31" s="37"/>
      <c r="L31" s="37"/>
      <c r="M31" s="37"/>
      <c r="N31" s="37"/>
    </row>
    <row r="32" spans="1:14" ht="6.75" customHeight="1" x14ac:dyDescent="0.2">
      <c r="A32" s="52"/>
      <c r="B32" s="53"/>
      <c r="C32" s="53"/>
      <c r="D32" s="53"/>
      <c r="E32" s="56"/>
      <c r="F32" s="53"/>
      <c r="G32" s="53"/>
      <c r="H32" s="53"/>
      <c r="I32" s="54"/>
      <c r="K32" s="37"/>
      <c r="L32" s="37"/>
      <c r="M32" s="37"/>
      <c r="N32" s="37"/>
    </row>
    <row r="33" spans="1:21" ht="13.5" customHeight="1" x14ac:dyDescent="0.2">
      <c r="A33" s="52" t="s">
        <v>6</v>
      </c>
      <c r="B33" s="57"/>
      <c r="C33" s="53"/>
      <c r="D33" s="53"/>
      <c r="E33" s="53"/>
      <c r="F33" s="53"/>
      <c r="G33" s="53"/>
      <c r="H33" s="53"/>
      <c r="I33" s="54"/>
      <c r="K33" s="37"/>
      <c r="L33" s="37"/>
      <c r="M33" s="37"/>
      <c r="N33" s="37"/>
      <c r="U33" s="41"/>
    </row>
    <row r="34" spans="1:21" x14ac:dyDescent="0.2">
      <c r="A34" s="58"/>
      <c r="B34" s="53"/>
      <c r="C34" s="59"/>
      <c r="D34" s="59" t="s">
        <v>58</v>
      </c>
      <c r="E34" s="59" t="s">
        <v>59</v>
      </c>
      <c r="F34" s="59" t="s">
        <v>60</v>
      </c>
      <c r="G34" s="59" t="s">
        <v>61</v>
      </c>
      <c r="H34" s="59" t="s">
        <v>62</v>
      </c>
      <c r="I34" s="60" t="s">
        <v>63</v>
      </c>
      <c r="K34" s="37"/>
      <c r="L34" s="37"/>
      <c r="M34" s="37"/>
      <c r="N34" s="37"/>
    </row>
    <row r="35" spans="1:21" x14ac:dyDescent="0.2">
      <c r="A35" s="324" t="s">
        <v>17</v>
      </c>
      <c r="B35" s="325"/>
      <c r="C35" s="326"/>
      <c r="D35" s="166" t="str">
        <f>VLOOKUP($B$3,$A$125:$H$128,2,0)</f>
        <v>Fri spec. - 2</v>
      </c>
      <c r="E35" s="166" t="str">
        <f>VLOOKUP($B$3,$A$125:$H$128,3,0)</f>
        <v>Produkt - 1</v>
      </c>
      <c r="F35" s="166" t="str">
        <f>VLOOKUP($B$3,$A$125:$H$128,4,0)</f>
        <v>Ydelse - 3</v>
      </c>
      <c r="G35" s="166" t="str">
        <f>VLOOKUP($B$3,$A$125:$H$128,5,0)</f>
        <v>Akt. - 4</v>
      </c>
      <c r="H35" s="166" t="str">
        <f>VLOOKUP($B$3,$A$125:$H$128,6,0)</f>
        <v>Projekt</v>
      </c>
      <c r="I35" s="167" t="str">
        <f>VLOOKUP($B$3,$A$125:$H$128,7,0)</f>
        <v>-</v>
      </c>
      <c r="K35" s="37"/>
      <c r="L35" s="37"/>
      <c r="M35" s="37"/>
      <c r="N35" s="37"/>
    </row>
    <row r="36" spans="1:21" x14ac:dyDescent="0.2">
      <c r="A36" s="288"/>
      <c r="B36" s="289"/>
      <c r="C36" s="290"/>
      <c r="D36" s="79"/>
      <c r="E36" s="79"/>
      <c r="F36" s="79"/>
      <c r="G36" s="79"/>
      <c r="H36" s="79"/>
      <c r="I36" s="80"/>
      <c r="K36" s="37"/>
      <c r="L36" s="37"/>
      <c r="M36" s="37"/>
      <c r="N36" s="37"/>
    </row>
    <row r="37" spans="1:21" x14ac:dyDescent="0.2">
      <c r="A37" s="36"/>
      <c r="B37" s="35"/>
      <c r="C37" s="35"/>
      <c r="D37" s="35"/>
      <c r="E37" s="35"/>
      <c r="F37" s="35"/>
      <c r="G37" s="35"/>
      <c r="H37" s="35"/>
      <c r="I37" s="34"/>
      <c r="K37" s="37"/>
      <c r="L37" s="37"/>
      <c r="M37" s="37"/>
      <c r="N37" s="37"/>
    </row>
    <row r="38" spans="1:21" hidden="1" x14ac:dyDescent="0.2">
      <c r="A38" s="36"/>
      <c r="B38" s="35"/>
      <c r="C38" s="35"/>
      <c r="D38" s="35"/>
      <c r="E38" s="35"/>
      <c r="F38" s="35"/>
      <c r="G38" s="35"/>
      <c r="H38" s="35"/>
      <c r="I38" s="34"/>
      <c r="K38" s="37"/>
      <c r="L38" s="37"/>
      <c r="M38" s="37"/>
      <c r="N38" s="37"/>
    </row>
    <row r="39" spans="1:21" ht="3.75" customHeight="1" x14ac:dyDescent="0.2">
      <c r="A39" s="36"/>
      <c r="B39" s="35"/>
      <c r="C39" s="35"/>
      <c r="D39" s="35"/>
      <c r="E39" s="35"/>
      <c r="F39" s="35"/>
      <c r="G39" s="35"/>
      <c r="H39" s="35"/>
      <c r="I39" s="34"/>
      <c r="K39" s="37"/>
      <c r="L39" s="37"/>
      <c r="M39" s="37"/>
      <c r="N39" s="37"/>
    </row>
    <row r="40" spans="1:21" ht="9" hidden="1" customHeight="1" x14ac:dyDescent="0.2">
      <c r="A40" s="36"/>
      <c r="B40" s="35"/>
      <c r="C40" s="35"/>
      <c r="D40" s="35"/>
      <c r="E40" s="35"/>
      <c r="F40" s="35"/>
      <c r="G40" s="35"/>
      <c r="H40" s="35"/>
      <c r="I40" s="34"/>
      <c r="K40" s="37"/>
      <c r="L40" s="37"/>
      <c r="M40" s="37"/>
      <c r="N40" s="37"/>
    </row>
    <row r="41" spans="1:21" ht="6" customHeight="1" x14ac:dyDescent="0.2">
      <c r="A41" s="116"/>
      <c r="B41" s="37"/>
      <c r="C41" s="314"/>
      <c r="D41" s="314"/>
      <c r="E41" s="314"/>
      <c r="F41" s="314"/>
      <c r="G41" s="314"/>
      <c r="H41" s="314"/>
      <c r="I41" s="117"/>
      <c r="K41" s="37"/>
      <c r="L41" s="42"/>
      <c r="M41" s="37"/>
      <c r="N41" s="37"/>
    </row>
    <row r="42" spans="1:21" ht="18.75" thickBot="1" x14ac:dyDescent="0.3">
      <c r="A42" s="168" t="s">
        <v>13</v>
      </c>
      <c r="B42" s="35"/>
      <c r="C42" s="304" t="s">
        <v>16</v>
      </c>
      <c r="D42" s="304"/>
      <c r="E42" s="304"/>
      <c r="F42" s="304"/>
      <c r="G42" s="304"/>
      <c r="H42" s="304"/>
      <c r="I42" s="34"/>
      <c r="K42" s="37"/>
      <c r="L42" s="39"/>
      <c r="M42" s="37"/>
      <c r="N42" s="37"/>
    </row>
    <row r="43" spans="1:21" ht="16.5" customHeight="1" thickTop="1" x14ac:dyDescent="0.2">
      <c r="A43" s="299" t="s">
        <v>7</v>
      </c>
      <c r="B43" s="300"/>
      <c r="C43" s="300"/>
      <c r="D43" s="300"/>
      <c r="E43" s="300"/>
      <c r="F43" s="300"/>
      <c r="G43" s="300"/>
      <c r="H43" s="300"/>
      <c r="I43" s="301"/>
      <c r="K43" s="37"/>
      <c r="L43" s="37"/>
      <c r="M43" s="37"/>
      <c r="N43" s="37"/>
    </row>
    <row r="44" spans="1:21" ht="9.75" customHeight="1" x14ac:dyDescent="0.2">
      <c r="A44" s="70"/>
      <c r="B44" s="71"/>
      <c r="C44" s="71"/>
      <c r="D44" s="71"/>
      <c r="E44" s="71"/>
      <c r="F44" s="71"/>
      <c r="G44" s="71"/>
      <c r="H44" s="71"/>
      <c r="I44" s="72"/>
      <c r="K44" s="37"/>
      <c r="L44" s="37"/>
      <c r="M44" s="37"/>
      <c r="N44" s="37"/>
    </row>
    <row r="45" spans="1:21" x14ac:dyDescent="0.2">
      <c r="A45" s="24" t="s">
        <v>53</v>
      </c>
      <c r="B45" s="286">
        <f>B6</f>
        <v>0</v>
      </c>
      <c r="C45" s="287"/>
      <c r="D45" s="4" t="s">
        <v>54</v>
      </c>
      <c r="E45" s="18">
        <f ca="1">NOW()-30</f>
        <v>45180.550503356484</v>
      </c>
      <c r="F45" s="5"/>
      <c r="G45" s="5"/>
      <c r="H45" s="5"/>
      <c r="I45" s="25"/>
      <c r="K45" s="37"/>
      <c r="L45" s="37"/>
      <c r="M45" s="37"/>
      <c r="N45" s="37"/>
    </row>
    <row r="46" spans="1:21" x14ac:dyDescent="0.2">
      <c r="A46" s="24"/>
      <c r="B46" s="284"/>
      <c r="C46" s="285"/>
      <c r="D46" s="285"/>
      <c r="E46" s="285"/>
      <c r="F46" s="285"/>
      <c r="G46" s="285"/>
      <c r="H46" s="285"/>
      <c r="I46" s="25"/>
      <c r="K46" s="37"/>
      <c r="L46" s="37"/>
      <c r="M46" s="37"/>
      <c r="N46" s="37"/>
    </row>
    <row r="47" spans="1:21" x14ac:dyDescent="0.2">
      <c r="A47" s="26" t="s">
        <v>55</v>
      </c>
      <c r="B47" s="296">
        <f>B7</f>
        <v>0</v>
      </c>
      <c r="C47" s="297"/>
      <c r="D47" s="298"/>
      <c r="E47" s="283"/>
      <c r="F47" s="283"/>
      <c r="G47" s="283"/>
      <c r="H47" s="283"/>
      <c r="I47" s="25"/>
      <c r="K47" s="37"/>
      <c r="L47" s="37"/>
      <c r="M47" s="37"/>
      <c r="N47" s="37"/>
    </row>
    <row r="48" spans="1:21" x14ac:dyDescent="0.2">
      <c r="A48" s="27"/>
      <c r="B48" s="5"/>
      <c r="C48" s="3"/>
      <c r="D48" s="3"/>
      <c r="E48" s="3"/>
      <c r="F48" s="156"/>
      <c r="G48" s="156"/>
      <c r="H48" s="156"/>
      <c r="I48" s="25"/>
      <c r="K48" s="37"/>
      <c r="L48" s="37"/>
      <c r="M48" s="37"/>
      <c r="N48" s="37"/>
    </row>
    <row r="49" spans="1:14" ht="15" customHeight="1" x14ac:dyDescent="0.2">
      <c r="A49" s="27" t="s">
        <v>8</v>
      </c>
      <c r="B49" s="78">
        <f>IF(B29=A95,780,IF(B90=1,782,IF(A36=A115,81,IF(A36=A116,91,IF(A36=A114,780," ")))))</f>
        <v>782</v>
      </c>
      <c r="C49" s="3"/>
      <c r="D49" s="6" t="s">
        <v>56</v>
      </c>
      <c r="E49" s="61">
        <v>1</v>
      </c>
      <c r="F49" s="5"/>
      <c r="G49" s="5"/>
      <c r="H49" s="5"/>
      <c r="I49" s="25"/>
      <c r="J49" s="35"/>
      <c r="K49" s="37"/>
      <c r="L49" s="43"/>
      <c r="M49" s="37"/>
      <c r="N49" s="37"/>
    </row>
    <row r="50" spans="1:14" ht="15" customHeight="1" x14ac:dyDescent="0.2">
      <c r="A50" s="100" t="s">
        <v>119</v>
      </c>
      <c r="B50" s="64">
        <v>1</v>
      </c>
      <c r="C50" s="3"/>
      <c r="D50" s="6"/>
      <c r="E50" s="99"/>
      <c r="F50" s="5"/>
      <c r="G50" s="5"/>
      <c r="H50" s="5"/>
      <c r="I50" s="25"/>
      <c r="J50" s="35"/>
      <c r="K50" s="37"/>
      <c r="L50" s="43"/>
      <c r="M50" s="37"/>
      <c r="N50" s="37"/>
    </row>
    <row r="51" spans="1:14" ht="15" customHeight="1" x14ac:dyDescent="0.2">
      <c r="A51" s="100" t="s">
        <v>118</v>
      </c>
      <c r="B51" s="64">
        <v>1</v>
      </c>
      <c r="C51" s="5"/>
      <c r="D51" s="7"/>
      <c r="E51" s="8"/>
      <c r="F51" s="5"/>
      <c r="G51" s="5"/>
      <c r="H51" s="9"/>
      <c r="I51" s="25"/>
      <c r="K51" s="37"/>
      <c r="L51" s="37"/>
      <c r="M51" s="37"/>
      <c r="N51" s="37"/>
    </row>
    <row r="52" spans="1:14" ht="12" customHeight="1" x14ac:dyDescent="0.2">
      <c r="A52" s="28" t="s">
        <v>57</v>
      </c>
      <c r="B52" s="277" t="str">
        <f>B3</f>
        <v>Det Jyske Musikkonservatorium 30447001</v>
      </c>
      <c r="C52" s="278"/>
      <c r="D52" s="278"/>
      <c r="E52" s="278"/>
      <c r="F52" s="279"/>
      <c r="G52" s="106"/>
      <c r="H52" s="149"/>
      <c r="I52" s="107"/>
      <c r="K52" s="37"/>
      <c r="L52" s="37"/>
      <c r="M52" s="37"/>
      <c r="N52" s="37"/>
    </row>
    <row r="53" spans="1:14" x14ac:dyDescent="0.2">
      <c r="A53" s="29"/>
      <c r="B53" s="10"/>
      <c r="C53" s="10"/>
      <c r="D53" s="10"/>
      <c r="E53" s="10"/>
      <c r="F53" s="10"/>
      <c r="G53" s="5"/>
      <c r="H53" s="5"/>
      <c r="I53" s="25"/>
      <c r="K53" s="37"/>
      <c r="L53" s="37"/>
      <c r="M53" s="37"/>
      <c r="N53" s="37"/>
    </row>
    <row r="54" spans="1:14" x14ac:dyDescent="0.2">
      <c r="A54" s="29" t="s">
        <v>11</v>
      </c>
      <c r="B54" s="62" t="s">
        <v>58</v>
      </c>
      <c r="C54" s="62" t="s">
        <v>59</v>
      </c>
      <c r="D54" s="62" t="s">
        <v>60</v>
      </c>
      <c r="E54" s="62" t="s">
        <v>61</v>
      </c>
      <c r="F54" s="62" t="s">
        <v>62</v>
      </c>
      <c r="G54" s="62" t="s">
        <v>63</v>
      </c>
      <c r="H54" s="5"/>
      <c r="I54" s="25"/>
      <c r="K54" s="37"/>
      <c r="L54" s="37"/>
      <c r="M54" s="37"/>
      <c r="N54" s="37"/>
    </row>
    <row r="55" spans="1:14" ht="15" customHeight="1" x14ac:dyDescent="0.2">
      <c r="A55" s="29"/>
      <c r="B55" s="73">
        <f t="shared" ref="B55:G55" si="0">D36</f>
        <v>0</v>
      </c>
      <c r="C55" s="73">
        <f t="shared" si="0"/>
        <v>0</v>
      </c>
      <c r="D55" s="73">
        <f t="shared" si="0"/>
        <v>0</v>
      </c>
      <c r="E55" s="73">
        <f t="shared" si="0"/>
        <v>0</v>
      </c>
      <c r="F55" s="73">
        <f t="shared" si="0"/>
        <v>0</v>
      </c>
      <c r="G55" s="73">
        <f t="shared" si="0"/>
        <v>0</v>
      </c>
      <c r="H55" s="5"/>
      <c r="I55" s="25"/>
      <c r="K55" s="37"/>
      <c r="L55" s="37"/>
      <c r="M55" s="42"/>
      <c r="N55" s="37"/>
    </row>
    <row r="56" spans="1:14" x14ac:dyDescent="0.2">
      <c r="A56" s="29"/>
      <c r="B56" s="5"/>
      <c r="C56" s="5"/>
      <c r="D56" s="5"/>
      <c r="E56" s="5"/>
      <c r="F56" s="5"/>
      <c r="G56" s="5"/>
      <c r="H56" s="5"/>
      <c r="I56" s="25"/>
      <c r="K56" s="37"/>
      <c r="L56" s="37"/>
      <c r="M56" s="44"/>
      <c r="N56" s="13"/>
    </row>
    <row r="57" spans="1:14" ht="6" customHeight="1" x14ac:dyDescent="0.2">
      <c r="A57" s="29"/>
      <c r="B57" s="10"/>
      <c r="C57" s="10"/>
      <c r="D57" s="10"/>
      <c r="E57" s="10"/>
      <c r="F57" s="10"/>
      <c r="G57" s="5"/>
      <c r="H57" s="5"/>
      <c r="I57" s="25"/>
      <c r="K57" s="37"/>
      <c r="L57" s="37"/>
      <c r="M57" s="37"/>
      <c r="N57" s="13"/>
    </row>
    <row r="58" spans="1:14" ht="15" customHeight="1" x14ac:dyDescent="0.2">
      <c r="A58" s="63" t="s">
        <v>73</v>
      </c>
      <c r="B58" s="14" t="s">
        <v>9</v>
      </c>
      <c r="C58" s="150" t="e">
        <f>VLOOKUP(B29,A92:B96,2,0)</f>
        <v>#N/A</v>
      </c>
      <c r="D58" s="98" t="e">
        <f>VLOOKUP(B31,A99:B110,2,0)</f>
        <v>#N/A</v>
      </c>
      <c r="E58" s="16" t="s">
        <v>13</v>
      </c>
      <c r="F58" s="292">
        <f ca="1">E45</f>
        <v>45180.550503356484</v>
      </c>
      <c r="G58" s="293"/>
      <c r="H58" s="76"/>
      <c r="I58" s="30"/>
      <c r="K58" s="37"/>
      <c r="L58" s="37"/>
      <c r="M58" s="37"/>
      <c r="N58" s="13"/>
    </row>
    <row r="59" spans="1:14" x14ac:dyDescent="0.2">
      <c r="A59" s="29"/>
      <c r="B59" s="15" t="s">
        <v>111</v>
      </c>
      <c r="C59" s="12"/>
      <c r="D59" s="5"/>
      <c r="E59" s="5"/>
      <c r="F59" s="9" t="s">
        <v>10</v>
      </c>
      <c r="G59" s="65"/>
      <c r="H59" s="5"/>
      <c r="I59" s="25"/>
      <c r="K59" s="37"/>
      <c r="L59" s="37"/>
      <c r="M59" s="37"/>
      <c r="N59" s="13"/>
    </row>
    <row r="60" spans="1:14" x14ac:dyDescent="0.2">
      <c r="A60" s="29"/>
      <c r="B60" s="74">
        <f>D17</f>
        <v>0</v>
      </c>
      <c r="C60" s="64">
        <f>D21*2</f>
        <v>0</v>
      </c>
      <c r="D60" s="64">
        <f>D21</f>
        <v>0</v>
      </c>
      <c r="E60" s="95">
        <f>D21</f>
        <v>0</v>
      </c>
      <c r="F60" s="9" t="str">
        <f>IF(B31=A99,121,IF(B31=A100,101,IF(B31=A101,201,IF(B31=A103,3,IF(B31=A104,4,IF(B29=A92,1," "))))))</f>
        <v xml:space="preserve"> </v>
      </c>
      <c r="G60" s="5"/>
      <c r="H60" s="5"/>
      <c r="I60" s="25"/>
      <c r="K60" s="37"/>
      <c r="L60" s="37"/>
      <c r="M60" s="37"/>
      <c r="N60" s="13"/>
    </row>
    <row r="61" spans="1:14" ht="11.25" customHeight="1" x14ac:dyDescent="0.2">
      <c r="A61" s="102" t="s">
        <v>121</v>
      </c>
      <c r="B61" s="95">
        <f>G31</f>
        <v>0</v>
      </c>
      <c r="C61" s="5"/>
      <c r="D61" s="103" t="s">
        <v>123</v>
      </c>
      <c r="E61" s="95">
        <f>I31</f>
        <v>0</v>
      </c>
      <c r="F61" s="5"/>
      <c r="G61" s="5"/>
      <c r="H61" s="5"/>
      <c r="I61" s="25"/>
      <c r="K61" s="37"/>
      <c r="L61" s="37"/>
      <c r="M61" s="37"/>
      <c r="N61" s="13"/>
    </row>
    <row r="62" spans="1:14" x14ac:dyDescent="0.2">
      <c r="A62" s="31" t="s">
        <v>73</v>
      </c>
      <c r="B62" s="21" t="s">
        <v>9</v>
      </c>
      <c r="C62" s="19">
        <v>9660</v>
      </c>
      <c r="D62" s="21" t="s">
        <v>13</v>
      </c>
      <c r="E62" s="22">
        <f ca="1">E45</f>
        <v>45180.550503356484</v>
      </c>
      <c r="F62" s="17"/>
      <c r="G62" s="11"/>
      <c r="H62" s="11"/>
      <c r="I62" s="30"/>
      <c r="K62" s="37"/>
      <c r="L62" s="37"/>
      <c r="M62" s="37"/>
      <c r="N62" s="13"/>
    </row>
    <row r="63" spans="1:14" x14ac:dyDescent="0.2">
      <c r="A63" s="32"/>
      <c r="B63" s="23" t="s">
        <v>12</v>
      </c>
      <c r="C63" s="65"/>
      <c r="D63" s="65"/>
      <c r="E63" s="65"/>
      <c r="F63" s="65"/>
      <c r="G63" s="65"/>
      <c r="H63" s="5"/>
      <c r="I63" s="25"/>
      <c r="K63" s="37"/>
      <c r="L63" s="37"/>
      <c r="M63" s="37"/>
      <c r="N63" s="13"/>
    </row>
    <row r="64" spans="1:14" x14ac:dyDescent="0.2">
      <c r="A64" s="66"/>
      <c r="B64" s="69">
        <f>D25</f>
        <v>0</v>
      </c>
      <c r="C64" s="20"/>
      <c r="D64" s="23" t="s">
        <v>134</v>
      </c>
      <c r="E64" s="20">
        <f>E27</f>
        <v>0</v>
      </c>
      <c r="F64" s="65"/>
      <c r="G64" s="65"/>
      <c r="H64" s="65"/>
      <c r="I64" s="67"/>
      <c r="K64" s="37"/>
      <c r="L64" s="37"/>
      <c r="M64" s="37"/>
      <c r="N64" s="37"/>
    </row>
    <row r="65" spans="1:14" ht="3" hidden="1" customHeight="1" x14ac:dyDescent="0.2">
      <c r="A65" s="66"/>
      <c r="B65" s="65"/>
      <c r="C65" s="65"/>
      <c r="D65" s="65"/>
      <c r="E65" s="65"/>
      <c r="F65" s="68"/>
      <c r="G65" s="65"/>
      <c r="H65" s="65"/>
      <c r="I65" s="67"/>
      <c r="K65" s="37"/>
      <c r="L65" s="37"/>
      <c r="M65" s="37"/>
      <c r="N65" s="37"/>
    </row>
    <row r="66" spans="1:14" ht="3.75" hidden="1" customHeight="1" x14ac:dyDescent="0.2">
      <c r="A66" s="66"/>
      <c r="B66" s="65"/>
      <c r="C66" s="65"/>
      <c r="D66" s="65"/>
      <c r="E66" s="65"/>
      <c r="F66" s="68"/>
      <c r="G66" s="65"/>
      <c r="H66" s="65"/>
      <c r="I66" s="67"/>
      <c r="K66" s="37"/>
      <c r="L66" s="37"/>
      <c r="M66" s="37"/>
      <c r="N66" s="37"/>
    </row>
    <row r="67" spans="1:14" ht="3" hidden="1" customHeight="1" x14ac:dyDescent="0.2">
      <c r="A67" s="66"/>
      <c r="B67" s="65"/>
      <c r="C67" s="65"/>
      <c r="D67" s="65"/>
      <c r="E67" s="65"/>
      <c r="F67" s="68"/>
      <c r="G67" s="65"/>
      <c r="H67" s="65"/>
      <c r="I67" s="67"/>
      <c r="K67" s="37"/>
      <c r="L67" s="37"/>
      <c r="M67" s="37"/>
      <c r="N67" s="37"/>
    </row>
    <row r="68" spans="1:14" ht="3" hidden="1" customHeight="1" x14ac:dyDescent="0.2">
      <c r="A68" s="66"/>
      <c r="B68" s="65"/>
      <c r="C68" s="65"/>
      <c r="D68" s="65"/>
      <c r="E68" s="65"/>
      <c r="F68" s="68"/>
      <c r="G68" s="65"/>
      <c r="H68" s="65"/>
      <c r="I68" s="67"/>
      <c r="K68" s="37"/>
      <c r="L68" s="37"/>
      <c r="M68" s="37"/>
      <c r="N68" s="37"/>
    </row>
    <row r="69" spans="1:14" ht="9.9499999999999993" hidden="1" customHeight="1" x14ac:dyDescent="0.2">
      <c r="A69" s="66"/>
      <c r="B69" s="65"/>
      <c r="C69" s="65"/>
      <c r="D69" s="65"/>
      <c r="E69" s="65"/>
      <c r="F69" s="68"/>
      <c r="G69" s="65"/>
      <c r="H69" s="65"/>
      <c r="I69" s="67"/>
      <c r="K69" s="37"/>
      <c r="L69" s="37"/>
      <c r="M69" s="37"/>
      <c r="N69" s="37"/>
    </row>
    <row r="70" spans="1:14" ht="9.9499999999999993" customHeight="1" x14ac:dyDescent="0.2">
      <c r="A70" s="66"/>
      <c r="B70" s="65"/>
      <c r="C70" s="65"/>
      <c r="D70" s="65"/>
      <c r="E70" s="65"/>
      <c r="F70" s="71" t="str">
        <f>IF(I3=93,"OBS! Afv. Kontering 6150.01"," ")</f>
        <v xml:space="preserve"> </v>
      </c>
      <c r="G70" s="65"/>
      <c r="H70" s="65"/>
      <c r="I70" s="67"/>
      <c r="K70" s="37"/>
      <c r="L70" s="37"/>
      <c r="M70" s="37"/>
      <c r="N70" s="37"/>
    </row>
    <row r="71" spans="1:14" ht="12.6" customHeight="1" x14ac:dyDescent="0.2">
      <c r="A71" s="109" t="str">
        <f>IF(B29=A93,E45," ")</f>
        <v xml:space="preserve"> </v>
      </c>
      <c r="B71" s="294" t="str">
        <f>IF(B29=A93,"LØNDEL 5050 SATS 1"," ")</f>
        <v xml:space="preserve"> </v>
      </c>
      <c r="C71" s="294"/>
      <c r="D71" s="295"/>
      <c r="E71" s="295"/>
      <c r="F71" s="295"/>
      <c r="G71" s="65"/>
      <c r="H71" s="65"/>
      <c r="I71" s="67"/>
      <c r="K71" s="37"/>
      <c r="L71" s="37"/>
      <c r="M71" s="37"/>
      <c r="N71" s="37"/>
    </row>
    <row r="72" spans="1:14" ht="9.9499999999999993" hidden="1" customHeight="1" x14ac:dyDescent="0.2">
      <c r="A72" s="66"/>
      <c r="B72" s="65"/>
      <c r="C72" s="65"/>
      <c r="D72" s="65"/>
      <c r="E72" s="65"/>
      <c r="F72" s="68"/>
      <c r="G72" s="65"/>
      <c r="H72" s="65"/>
      <c r="I72" s="67"/>
      <c r="K72" s="37"/>
      <c r="L72" s="37"/>
      <c r="M72" s="37"/>
      <c r="N72" s="37"/>
    </row>
    <row r="73" spans="1:14" ht="9.9499999999999993" hidden="1" customHeight="1" x14ac:dyDescent="0.2">
      <c r="A73" s="66"/>
      <c r="B73" s="65"/>
      <c r="C73" s="65"/>
      <c r="D73" s="65"/>
      <c r="E73" s="65"/>
      <c r="F73" s="68"/>
      <c r="G73" s="65"/>
      <c r="H73" s="65"/>
      <c r="I73" s="67"/>
      <c r="K73" s="37"/>
      <c r="L73" s="37"/>
      <c r="M73" s="37"/>
      <c r="N73" s="37"/>
    </row>
    <row r="74" spans="1:14" ht="3" hidden="1" customHeight="1" x14ac:dyDescent="0.2">
      <c r="A74" s="66"/>
      <c r="B74" s="65"/>
      <c r="C74" s="65"/>
      <c r="D74" s="65"/>
      <c r="E74" s="65"/>
      <c r="F74" s="68"/>
      <c r="G74" s="65"/>
      <c r="H74" s="65"/>
      <c r="I74" s="67"/>
      <c r="K74" s="37"/>
      <c r="L74" s="37"/>
      <c r="M74" s="37"/>
      <c r="N74" s="37"/>
    </row>
    <row r="75" spans="1:14" ht="3" hidden="1" customHeight="1" x14ac:dyDescent="0.2">
      <c r="A75" s="66"/>
      <c r="B75" s="65"/>
      <c r="C75" s="65"/>
      <c r="D75" s="65"/>
      <c r="E75" s="65"/>
      <c r="F75" s="68"/>
      <c r="G75" s="65"/>
      <c r="H75" s="65"/>
      <c r="I75" s="67"/>
      <c r="K75" s="37"/>
      <c r="L75" s="37"/>
      <c r="M75" s="37"/>
      <c r="N75" s="37"/>
    </row>
    <row r="76" spans="1:14" ht="3" hidden="1" customHeight="1" x14ac:dyDescent="0.2">
      <c r="A76" s="66"/>
      <c r="B76" s="65"/>
      <c r="C76" s="65"/>
      <c r="D76" s="65"/>
      <c r="E76" s="65"/>
      <c r="F76" s="68"/>
      <c r="G76" s="65"/>
      <c r="H76" s="65"/>
      <c r="I76" s="67"/>
      <c r="K76" s="37"/>
      <c r="L76" s="37"/>
      <c r="M76" s="37"/>
      <c r="N76" s="37"/>
    </row>
    <row r="77" spans="1:14" ht="3" customHeight="1" x14ac:dyDescent="0.2">
      <c r="A77" s="66"/>
      <c r="B77" s="65"/>
      <c r="C77" s="65"/>
      <c r="D77" s="65"/>
      <c r="E77" s="65"/>
      <c r="F77" s="68"/>
      <c r="G77" s="65"/>
      <c r="H77" s="65"/>
      <c r="I77" s="67"/>
      <c r="K77" s="37"/>
      <c r="L77" s="37"/>
      <c r="M77" s="37"/>
      <c r="N77" s="37"/>
    </row>
    <row r="78" spans="1:14" ht="3" customHeight="1" x14ac:dyDescent="0.2">
      <c r="A78" s="66"/>
      <c r="B78" s="65"/>
      <c r="C78" s="65"/>
      <c r="D78" s="65"/>
      <c r="E78" s="65"/>
      <c r="F78" s="68"/>
      <c r="G78" s="65"/>
      <c r="H78" s="65"/>
      <c r="I78" s="67"/>
      <c r="K78" s="37"/>
      <c r="L78" s="37"/>
      <c r="M78" s="37"/>
      <c r="N78" s="37"/>
    </row>
    <row r="79" spans="1:14" ht="3" customHeight="1" x14ac:dyDescent="0.2">
      <c r="A79" s="66"/>
      <c r="B79" s="65"/>
      <c r="C79" s="65"/>
      <c r="D79" s="65"/>
      <c r="E79" s="65"/>
      <c r="F79" s="68"/>
      <c r="G79" s="65"/>
      <c r="H79" s="65"/>
      <c r="I79" s="67"/>
      <c r="K79" s="37"/>
      <c r="L79" s="37"/>
      <c r="M79" s="37"/>
      <c r="N79" s="37"/>
    </row>
    <row r="80" spans="1:14" x14ac:dyDescent="0.2">
      <c r="A80" s="97" t="s">
        <v>114</v>
      </c>
      <c r="B80" s="76"/>
      <c r="C80" s="76"/>
      <c r="D80" s="76"/>
      <c r="E80" s="76"/>
      <c r="F80" s="76"/>
      <c r="G80" s="76"/>
      <c r="H80" s="76"/>
      <c r="I80" s="77"/>
    </row>
    <row r="81" spans="1:9" x14ac:dyDescent="0.2">
      <c r="A81" s="66"/>
      <c r="B81" s="5" t="s">
        <v>54</v>
      </c>
      <c r="C81" s="18">
        <f ca="1">E45+30</f>
        <v>45210.550503356484</v>
      </c>
      <c r="D81" s="65"/>
      <c r="E81" s="65"/>
      <c r="F81" s="65"/>
      <c r="G81" s="65"/>
      <c r="H81" s="65"/>
      <c r="I81" s="67"/>
    </row>
    <row r="82" spans="1:9" ht="5.25" customHeight="1" x14ac:dyDescent="0.2">
      <c r="A82" s="66"/>
      <c r="B82" s="75"/>
      <c r="C82" s="65"/>
      <c r="D82" s="65"/>
      <c r="E82" s="65"/>
      <c r="F82" s="65"/>
      <c r="G82" s="65"/>
      <c r="H82" s="65"/>
      <c r="I82" s="67"/>
    </row>
    <row r="83" spans="1:9" x14ac:dyDescent="0.2">
      <c r="A83" s="66"/>
      <c r="B83" s="5" t="s">
        <v>115</v>
      </c>
      <c r="C83" s="78">
        <v>10</v>
      </c>
      <c r="D83" s="65"/>
      <c r="E83" s="65"/>
      <c r="F83" s="65"/>
      <c r="G83" s="65"/>
      <c r="H83" s="65"/>
      <c r="I83" s="67"/>
    </row>
    <row r="84" spans="1:9" x14ac:dyDescent="0.2">
      <c r="A84" s="66"/>
      <c r="B84" s="65"/>
      <c r="C84" s="65"/>
      <c r="D84" s="65"/>
      <c r="E84" s="65"/>
      <c r="F84" s="65"/>
      <c r="G84" s="65"/>
      <c r="H84" s="65"/>
      <c r="I84" s="67"/>
    </row>
    <row r="85" spans="1:9" x14ac:dyDescent="0.2">
      <c r="A85" s="66"/>
      <c r="B85" s="75" t="s">
        <v>90</v>
      </c>
      <c r="C85" s="65"/>
      <c r="D85" s="65"/>
      <c r="E85" s="276">
        <f>D17</f>
        <v>0</v>
      </c>
      <c r="F85" s="276"/>
      <c r="G85" s="65"/>
      <c r="H85" s="65"/>
      <c r="I85" s="67"/>
    </row>
    <row r="86" spans="1:9" x14ac:dyDescent="0.2">
      <c r="A86" s="66"/>
      <c r="B86" s="65"/>
      <c r="C86" s="65"/>
      <c r="D86" s="81"/>
      <c r="E86" s="65"/>
      <c r="F86" s="65"/>
      <c r="G86" s="65"/>
      <c r="H86" s="65"/>
      <c r="I86" s="67"/>
    </row>
    <row r="87" spans="1:9" ht="4.5" customHeight="1" x14ac:dyDescent="0.2">
      <c r="A87" s="66"/>
      <c r="B87" s="65"/>
      <c r="C87" s="65"/>
      <c r="D87" s="65"/>
      <c r="E87" s="65"/>
      <c r="F87" s="65"/>
      <c r="G87" s="65"/>
      <c r="H87" s="65"/>
      <c r="I87" s="67"/>
    </row>
    <row r="88" spans="1:9" ht="3.75" customHeight="1" thickBot="1" x14ac:dyDescent="0.25">
      <c r="A88" s="82"/>
      <c r="B88" s="83"/>
      <c r="C88" s="83"/>
      <c r="D88" s="83"/>
      <c r="E88" s="83"/>
      <c r="F88" s="83"/>
      <c r="G88" s="83"/>
      <c r="H88" s="83"/>
      <c r="I88" s="84"/>
    </row>
    <row r="89" spans="1:9" ht="13.5" hidden="1" thickBot="1" x14ac:dyDescent="0.25">
      <c r="A89" s="118"/>
      <c r="B89" s="119"/>
      <c r="C89" s="119"/>
      <c r="D89" s="119"/>
      <c r="E89" s="119"/>
      <c r="F89" s="119"/>
      <c r="G89" s="119"/>
      <c r="H89" s="119"/>
      <c r="I89" s="120"/>
    </row>
    <row r="90" spans="1:9" hidden="1" x14ac:dyDescent="0.2">
      <c r="A90" s="45" t="s">
        <v>64</v>
      </c>
      <c r="B90" s="45">
        <v>1</v>
      </c>
    </row>
    <row r="91" spans="1:9" hidden="1" x14ac:dyDescent="0.2"/>
    <row r="92" spans="1:9" hidden="1" x14ac:dyDescent="0.2">
      <c r="A92" s="46" t="s">
        <v>20</v>
      </c>
      <c r="B92" s="38">
        <v>2510</v>
      </c>
    </row>
    <row r="93" spans="1:9" ht="25.5" hidden="1" x14ac:dyDescent="0.2">
      <c r="A93" s="47" t="s">
        <v>130</v>
      </c>
      <c r="B93" s="38">
        <v>2510</v>
      </c>
    </row>
    <row r="94" spans="1:9" hidden="1" x14ac:dyDescent="0.2">
      <c r="A94" s="48" t="s">
        <v>19</v>
      </c>
      <c r="B94" s="49">
        <v>6930</v>
      </c>
    </row>
    <row r="95" spans="1:9" hidden="1" x14ac:dyDescent="0.2">
      <c r="A95" s="48" t="s">
        <v>112</v>
      </c>
      <c r="B95" s="49">
        <v>5795</v>
      </c>
    </row>
    <row r="96" spans="1:9" hidden="1" x14ac:dyDescent="0.2">
      <c r="A96" s="48" t="s">
        <v>125</v>
      </c>
      <c r="B96" s="49">
        <v>6934</v>
      </c>
    </row>
    <row r="97" spans="1:3" hidden="1" x14ac:dyDescent="0.2">
      <c r="A97" s="48"/>
      <c r="B97" s="49"/>
    </row>
    <row r="98" spans="1:3" hidden="1" x14ac:dyDescent="0.2">
      <c r="A98" s="48"/>
      <c r="B98" s="49"/>
    </row>
    <row r="99" spans="1:3" hidden="1" x14ac:dyDescent="0.2">
      <c r="A99" s="121" t="s">
        <v>142</v>
      </c>
      <c r="B99" s="49">
        <v>4619</v>
      </c>
    </row>
    <row r="100" spans="1:3" hidden="1" x14ac:dyDescent="0.2">
      <c r="A100" s="121" t="s">
        <v>143</v>
      </c>
      <c r="B100" s="49">
        <v>4619</v>
      </c>
    </row>
    <row r="101" spans="1:3" ht="15.75" hidden="1" x14ac:dyDescent="0.25">
      <c r="A101" s="122" t="s">
        <v>144</v>
      </c>
      <c r="B101" s="49">
        <v>4664</v>
      </c>
    </row>
    <row r="102" spans="1:3" ht="15.75" hidden="1" x14ac:dyDescent="0.25">
      <c r="A102" s="122" t="s">
        <v>120</v>
      </c>
      <c r="B102" s="49">
        <v>4647</v>
      </c>
    </row>
    <row r="103" spans="1:3" hidden="1" x14ac:dyDescent="0.2">
      <c r="A103" s="123" t="s">
        <v>140</v>
      </c>
      <c r="B103" s="49">
        <v>4966</v>
      </c>
    </row>
    <row r="104" spans="1:3" ht="25.5" hidden="1" x14ac:dyDescent="0.2">
      <c r="A104" s="124" t="s">
        <v>141</v>
      </c>
      <c r="B104" s="49">
        <v>4966</v>
      </c>
    </row>
    <row r="105" spans="1:3" hidden="1" x14ac:dyDescent="0.2">
      <c r="A105" s="50" t="s">
        <v>69</v>
      </c>
      <c r="B105" s="49">
        <v>4742</v>
      </c>
      <c r="C105" s="38" t="s">
        <v>77</v>
      </c>
    </row>
    <row r="106" spans="1:3" hidden="1" x14ac:dyDescent="0.2">
      <c r="A106" s="50" t="s">
        <v>68</v>
      </c>
      <c r="B106" s="49">
        <v>4770</v>
      </c>
      <c r="C106" s="38" t="s">
        <v>77</v>
      </c>
    </row>
    <row r="107" spans="1:3" hidden="1" x14ac:dyDescent="0.2">
      <c r="A107" s="50" t="s">
        <v>67</v>
      </c>
      <c r="B107" s="49">
        <v>4800</v>
      </c>
      <c r="C107" s="38" t="s">
        <v>77</v>
      </c>
    </row>
    <row r="108" spans="1:3" hidden="1" x14ac:dyDescent="0.2">
      <c r="A108" s="50" t="s">
        <v>124</v>
      </c>
      <c r="B108" s="49">
        <v>4840</v>
      </c>
      <c r="C108" s="38" t="s">
        <v>77</v>
      </c>
    </row>
    <row r="109" spans="1:3" hidden="1" x14ac:dyDescent="0.2">
      <c r="A109" s="50" t="s">
        <v>70</v>
      </c>
      <c r="B109" s="49">
        <v>5900</v>
      </c>
      <c r="C109" s="38" t="s">
        <v>77</v>
      </c>
    </row>
    <row r="110" spans="1:3" hidden="1" x14ac:dyDescent="0.2">
      <c r="A110" s="50" t="s">
        <v>71</v>
      </c>
      <c r="B110" s="49">
        <v>6630</v>
      </c>
      <c r="C110" s="38" t="s">
        <v>78</v>
      </c>
    </row>
    <row r="111" spans="1:3" hidden="1" x14ac:dyDescent="0.2">
      <c r="A111" s="50"/>
      <c r="B111" s="49"/>
    </row>
    <row r="112" spans="1:3" hidden="1" x14ac:dyDescent="0.2">
      <c r="A112" s="50"/>
      <c r="B112" s="49"/>
    </row>
    <row r="113" spans="1:31" hidden="1" x14ac:dyDescent="0.2">
      <c r="A113" s="50"/>
      <c r="B113" s="49"/>
    </row>
    <row r="114" spans="1:31" hidden="1" x14ac:dyDescent="0.2">
      <c r="A114" s="51" t="s">
        <v>50</v>
      </c>
    </row>
    <row r="115" spans="1:31" hidden="1" x14ac:dyDescent="0.2">
      <c r="A115" s="51" t="s">
        <v>51</v>
      </c>
    </row>
    <row r="116" spans="1:31" hidden="1" x14ac:dyDescent="0.2">
      <c r="A116" s="51" t="s">
        <v>52</v>
      </c>
    </row>
    <row r="117" spans="1:31" hidden="1" x14ac:dyDescent="0.2"/>
    <row r="118" spans="1:31" hidden="1" x14ac:dyDescent="0.2"/>
    <row r="119" spans="1:31" hidden="1" x14ac:dyDescent="0.2">
      <c r="N119" s="125" t="s">
        <v>79</v>
      </c>
      <c r="O119" s="125" t="s">
        <v>80</v>
      </c>
      <c r="P119" s="125" t="s">
        <v>81</v>
      </c>
      <c r="Q119" s="125" t="s">
        <v>82</v>
      </c>
      <c r="R119" s="125" t="s">
        <v>83</v>
      </c>
      <c r="S119" s="125" t="s">
        <v>84</v>
      </c>
    </row>
    <row r="120" spans="1:31" hidden="1" x14ac:dyDescent="0.2">
      <c r="M120" s="37"/>
      <c r="N120" s="37"/>
      <c r="O120" s="37"/>
      <c r="P120" s="37"/>
      <c r="Q120" s="126"/>
      <c r="R120" s="126"/>
      <c r="S120" s="126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hidden="1" x14ac:dyDescent="0.2">
      <c r="M121" s="37"/>
      <c r="N121" s="126"/>
      <c r="O121" s="37"/>
      <c r="P121" s="37"/>
      <c r="Q121" s="126"/>
      <c r="R121" s="126"/>
      <c r="S121" s="126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hidden="1" x14ac:dyDescent="0.2">
      <c r="M122" s="37"/>
      <c r="N122" s="126"/>
      <c r="O122" s="37"/>
      <c r="P122" s="37"/>
      <c r="Q122" s="126"/>
      <c r="R122" s="126"/>
      <c r="S122" s="126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hidden="1" x14ac:dyDescent="0.2">
      <c r="M123" s="37"/>
      <c r="N123" s="126"/>
      <c r="O123" s="37"/>
      <c r="P123" s="37"/>
      <c r="Q123" s="126"/>
      <c r="R123" s="126"/>
      <c r="S123" s="126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hidden="1" x14ac:dyDescent="0.2">
      <c r="M124" s="37"/>
      <c r="N124" s="126"/>
      <c r="O124" s="37"/>
      <c r="P124" s="37"/>
      <c r="Q124" s="126"/>
      <c r="R124" s="126"/>
      <c r="S124" s="126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ht="13.5" hidden="1" thickBot="1" x14ac:dyDescent="0.25">
      <c r="A125" s="127" t="s">
        <v>86</v>
      </c>
      <c r="B125" s="128"/>
      <c r="C125" s="128"/>
      <c r="D125" s="128"/>
      <c r="E125" s="128"/>
      <c r="F125" s="128"/>
      <c r="G125" s="129"/>
      <c r="H125" s="130" t="s">
        <v>86</v>
      </c>
      <c r="M125" s="37"/>
      <c r="N125" s="126"/>
      <c r="O125" s="37"/>
      <c r="P125" s="37"/>
      <c r="Q125" s="126"/>
      <c r="R125" s="126"/>
      <c r="S125" s="126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ht="13.5" hidden="1" thickBot="1" x14ac:dyDescent="0.25">
      <c r="A126" s="131" t="s">
        <v>135</v>
      </c>
      <c r="B126" s="131" t="s">
        <v>85</v>
      </c>
      <c r="C126" s="131" t="s">
        <v>109</v>
      </c>
      <c r="D126" s="131" t="s">
        <v>110</v>
      </c>
      <c r="E126" s="131" t="s">
        <v>87</v>
      </c>
      <c r="F126" s="131" t="s">
        <v>88</v>
      </c>
      <c r="G126" s="131" t="s">
        <v>86</v>
      </c>
      <c r="H126" s="131">
        <v>761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ht="13.5" hidden="1" thickBot="1" x14ac:dyDescent="0.25">
      <c r="A127" s="131" t="s">
        <v>136</v>
      </c>
      <c r="B127" s="131" t="s">
        <v>85</v>
      </c>
      <c r="C127" s="131" t="s">
        <v>109</v>
      </c>
      <c r="D127" s="131" t="s">
        <v>110</v>
      </c>
      <c r="E127" s="131" t="s">
        <v>87</v>
      </c>
      <c r="F127" s="131" t="s">
        <v>88</v>
      </c>
      <c r="G127" s="131" t="s">
        <v>86</v>
      </c>
      <c r="H127" s="131">
        <v>761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ht="13.5" hidden="1" thickBot="1" x14ac:dyDescent="0.25">
      <c r="A128" s="131" t="s">
        <v>137</v>
      </c>
      <c r="B128" s="131" t="s">
        <v>85</v>
      </c>
      <c r="C128" s="131" t="s">
        <v>109</v>
      </c>
      <c r="D128" s="131" t="s">
        <v>110</v>
      </c>
      <c r="E128" s="131" t="s">
        <v>87</v>
      </c>
      <c r="F128" s="131" t="s">
        <v>88</v>
      </c>
      <c r="G128" s="131" t="s">
        <v>86</v>
      </c>
      <c r="H128" s="131">
        <v>761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hidden="1" x14ac:dyDescent="0.2"/>
  </sheetData>
  <sheetProtection sheet="1" objects="1" scenarios="1"/>
  <mergeCells count="26">
    <mergeCell ref="A1:H1"/>
    <mergeCell ref="C42:H42"/>
    <mergeCell ref="B6:D6"/>
    <mergeCell ref="B7:H7"/>
    <mergeCell ref="B15:H15"/>
    <mergeCell ref="A10:I10"/>
    <mergeCell ref="C41:H41"/>
    <mergeCell ref="D17:E17"/>
    <mergeCell ref="D25:E25"/>
    <mergeCell ref="B3:H3"/>
    <mergeCell ref="A12:C12"/>
    <mergeCell ref="A35:C35"/>
    <mergeCell ref="B29:F29"/>
    <mergeCell ref="E85:F85"/>
    <mergeCell ref="B52:F52"/>
    <mergeCell ref="B31:E31"/>
    <mergeCell ref="E47:H47"/>
    <mergeCell ref="B46:H46"/>
    <mergeCell ref="B45:C45"/>
    <mergeCell ref="A36:C36"/>
    <mergeCell ref="A29:A31"/>
    <mergeCell ref="F58:G58"/>
    <mergeCell ref="B71:C71"/>
    <mergeCell ref="D71:F71"/>
    <mergeCell ref="B47:D47"/>
    <mergeCell ref="A43:I43"/>
  </mergeCells>
  <phoneticPr fontId="0" type="noConversion"/>
  <conditionalFormatting sqref="F60">
    <cfRule type="expression" dxfId="37" priority="1" stopIfTrue="1">
      <formula>OR(D58=4620,D58=4662,D58=4677,C58=2510)</formula>
    </cfRule>
  </conditionalFormatting>
  <conditionalFormatting sqref="E60">
    <cfRule type="expression" dxfId="36" priority="2" stopIfTrue="1">
      <formula>OR(D58=4620,D58=4662,D58=4677)</formula>
    </cfRule>
  </conditionalFormatting>
  <conditionalFormatting sqref="C60">
    <cfRule type="expression" dxfId="35" priority="3" stopIfTrue="1">
      <formula>$B$90=2</formula>
    </cfRule>
    <cfRule type="expression" dxfId="34" priority="4" stopIfTrue="1">
      <formula>OR(D58=4770,D58=4742,D58=4800,D58=5900,D58=4840)</formula>
    </cfRule>
  </conditionalFormatting>
  <conditionalFormatting sqref="G29 F61:G61 A61 C61:D61">
    <cfRule type="expression" dxfId="33" priority="6" stopIfTrue="1">
      <formula>$B$31=$A$102</formula>
    </cfRule>
  </conditionalFormatting>
  <conditionalFormatting sqref="B58">
    <cfRule type="expression" dxfId="32" priority="7" stopIfTrue="1">
      <formula>B58=0</formula>
    </cfRule>
  </conditionalFormatting>
  <conditionalFormatting sqref="B56">
    <cfRule type="expression" dxfId="31" priority="8" stopIfTrue="1">
      <formula>$E$3=0</formula>
    </cfRule>
  </conditionalFormatting>
  <conditionalFormatting sqref="A30:A32">
    <cfRule type="expression" dxfId="30" priority="9" stopIfTrue="1">
      <formula>#REF!="x"</formula>
    </cfRule>
  </conditionalFormatting>
  <conditionalFormatting sqref="B33">
    <cfRule type="expression" dxfId="29" priority="10" stopIfTrue="1">
      <formula>#REF!=0</formula>
    </cfRule>
  </conditionalFormatting>
  <conditionalFormatting sqref="B31">
    <cfRule type="expression" dxfId="28" priority="11" stopIfTrue="1">
      <formula>$B$90=1</formula>
    </cfRule>
  </conditionalFormatting>
  <conditionalFormatting sqref="B29">
    <cfRule type="expression" dxfId="27" priority="12" stopIfTrue="1">
      <formula>$B$90=2</formula>
    </cfRule>
  </conditionalFormatting>
  <conditionalFormatting sqref="E32 E27:E28 E30">
    <cfRule type="expression" dxfId="26" priority="13" stopIfTrue="1">
      <formula>#REF!="x"</formula>
    </cfRule>
  </conditionalFormatting>
  <conditionalFormatting sqref="B17">
    <cfRule type="expression" dxfId="25" priority="14" stopIfTrue="1">
      <formula>$B$90=2</formula>
    </cfRule>
  </conditionalFormatting>
  <conditionalFormatting sqref="C58">
    <cfRule type="expression" dxfId="24" priority="15" stopIfTrue="1">
      <formula>$B$90=2</formula>
    </cfRule>
  </conditionalFormatting>
  <conditionalFormatting sqref="D58">
    <cfRule type="expression" dxfId="23" priority="16" stopIfTrue="1">
      <formula>$B$90=1</formula>
    </cfRule>
  </conditionalFormatting>
  <conditionalFormatting sqref="D60">
    <cfRule type="expression" dxfId="22" priority="17" stopIfTrue="1">
      <formula>$D$58=6630</formula>
    </cfRule>
  </conditionalFormatting>
  <conditionalFormatting sqref="B60">
    <cfRule type="expression" dxfId="21" priority="18" stopIfTrue="1">
      <formula>$B$90=2</formula>
    </cfRule>
  </conditionalFormatting>
  <conditionalFormatting sqref="F59">
    <cfRule type="expression" dxfId="20" priority="19" stopIfTrue="1">
      <formula>$F$60=1</formula>
    </cfRule>
  </conditionalFormatting>
  <conditionalFormatting sqref="E62 E64 B64 C62">
    <cfRule type="expression" dxfId="19" priority="20" stopIfTrue="1">
      <formula>$D$25&gt;0</formula>
    </cfRule>
  </conditionalFormatting>
  <conditionalFormatting sqref="A62:B62 D62 B63 D64">
    <cfRule type="expression" dxfId="18" priority="21" stopIfTrue="1">
      <formula>$D$25&gt;0</formula>
    </cfRule>
  </conditionalFormatting>
  <conditionalFormatting sqref="C64">
    <cfRule type="expression" dxfId="17" priority="22" stopIfTrue="1">
      <formula>$D$25&gt;0</formula>
    </cfRule>
  </conditionalFormatting>
  <conditionalFormatting sqref="B55:G55">
    <cfRule type="cellIs" dxfId="16" priority="23" stopIfTrue="1" operator="equal">
      <formula>0</formula>
    </cfRule>
  </conditionalFormatting>
  <conditionalFormatting sqref="A80 B82 B85">
    <cfRule type="expression" dxfId="15" priority="24" stopIfTrue="1">
      <formula>$D$17&gt;=50000</formula>
    </cfRule>
  </conditionalFormatting>
  <conditionalFormatting sqref="E85:F85">
    <cfRule type="expression" dxfId="14" priority="25" stopIfTrue="1">
      <formula>$D$17&gt;=50000</formula>
    </cfRule>
  </conditionalFormatting>
  <conditionalFormatting sqref="A50:A51">
    <cfRule type="expression" dxfId="13" priority="26" stopIfTrue="1">
      <formula>$B$49=91</formula>
    </cfRule>
  </conditionalFormatting>
  <conditionalFormatting sqref="B50:B51">
    <cfRule type="expression" dxfId="12" priority="27" stopIfTrue="1">
      <formula>$B$49=91</formula>
    </cfRule>
  </conditionalFormatting>
  <conditionalFormatting sqref="B61 E61">
    <cfRule type="expression" dxfId="11" priority="28" stopIfTrue="1">
      <formula>$B$31=$A$102</formula>
    </cfRule>
  </conditionalFormatting>
  <conditionalFormatting sqref="G31 I31">
    <cfRule type="expression" dxfId="10" priority="29" stopIfTrue="1">
      <formula>$B$31=$A$102</formula>
    </cfRule>
  </conditionalFormatting>
  <conditionalFormatting sqref="I29">
    <cfRule type="expression" dxfId="9" priority="30" stopIfTrue="1">
      <formula>$B$31=$A$102</formula>
    </cfRule>
  </conditionalFormatting>
  <dataValidations xWindow="242" yWindow="512" count="4">
    <dataValidation type="list" allowBlank="1" showInputMessage="1" showErrorMessage="1" prompt="Vælg løndel fra listen" sqref="B31">
      <formula1>$A$98:$A$110</formula1>
    </dataValidation>
    <dataValidation type="list" allowBlank="1" showInputMessage="1" showErrorMessage="1" prompt="Vælg løndel fra listen." sqref="B29">
      <formula1>$A$91:$A$96</formula1>
    </dataValidation>
    <dataValidation type="list" allowBlank="1" showInputMessage="1" showErrorMessage="1" sqref="A36:C36">
      <formula1>$A$114:$A$116</formula1>
    </dataValidation>
    <dataValidation type="list" allowBlank="1" showInputMessage="1" showErrorMessage="1" sqref="B3:H3">
      <formula1>$A$125:$A$128</formula1>
    </dataValidation>
  </dataValidations>
  <printOptions horizontalCentered="1" verticalCentered="1"/>
  <pageMargins left="0.15748031496062992" right="0.15748031496062992" top="0.15748031496062992" bottom="0.15748031496062992" header="0.15748031496062992" footer="0"/>
  <pageSetup paperSize="9" orientation="portrait" r:id="rId1"/>
  <headerFooter alignWithMargins="0">
    <oddFooter>&amp;L&amp;7Version  23-2 2010
&amp;R&amp;7Udskrevet &amp;D&amp;T
LØNTEAM 5-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Option Button 10">
              <controlPr locked="0" defaultSize="0" autoFill="0" autoLine="0" autoPict="0" altText="Timelønnet lærer/Censorer">
                <anchor moveWithCells="1">
                  <from>
                    <xdr:col>0</xdr:col>
                    <xdr:colOff>142875</xdr:colOff>
                    <xdr:row>18</xdr:row>
                    <xdr:rowOff>47625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Option Button 11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15</xdr:row>
                    <xdr:rowOff>47625</xdr:rowOff>
                  </from>
                  <to>
                    <xdr:col>1</xdr:col>
                    <xdr:colOff>171450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showGridLines="0" tabSelected="1" zoomScaleNormal="100" workbookViewId="0">
      <selection activeCell="B6" sqref="B6:H6"/>
    </sheetView>
  </sheetViews>
  <sheetFormatPr defaultRowHeight="12.75" x14ac:dyDescent="0.2"/>
  <cols>
    <col min="1" max="1" width="14.42578125" style="38" customWidth="1"/>
    <col min="2" max="2" width="10.5703125" style="38" customWidth="1"/>
    <col min="3" max="4" width="10.85546875" style="38" customWidth="1"/>
    <col min="5" max="5" width="10.28515625" style="38" customWidth="1"/>
    <col min="6" max="6" width="11.140625" style="38" customWidth="1"/>
    <col min="7" max="8" width="10.85546875" style="38" customWidth="1"/>
    <col min="9" max="9" width="10.85546875" style="35" customWidth="1"/>
    <col min="10" max="10" width="9.140625" style="38"/>
    <col min="11" max="11" width="10.28515625" style="38" bestFit="1" customWidth="1"/>
    <col min="12" max="12" width="9.140625" style="38"/>
    <col min="13" max="13" width="55.7109375" style="38" bestFit="1" customWidth="1"/>
    <col min="14" max="14" width="11.5703125" style="38" bestFit="1" customWidth="1"/>
    <col min="15" max="15" width="11.28515625" style="38" bestFit="1" customWidth="1"/>
    <col min="16" max="17" width="11.5703125" style="38" bestFit="1" customWidth="1"/>
    <col min="18" max="18" width="21.140625" style="38" customWidth="1"/>
    <col min="19" max="19" width="11.5703125" style="38" bestFit="1" customWidth="1"/>
    <col min="20" max="16384" width="9.140625" style="38"/>
  </cols>
  <sheetData>
    <row r="1" spans="1:14" ht="4.5" customHeight="1" x14ac:dyDescent="0.25">
      <c r="A1" s="359"/>
      <c r="B1" s="360"/>
      <c r="C1" s="360"/>
      <c r="D1" s="360"/>
      <c r="E1" s="360"/>
      <c r="F1" s="360"/>
      <c r="G1" s="360"/>
      <c r="H1" s="360"/>
      <c r="I1" s="170"/>
      <c r="K1" s="37"/>
      <c r="L1" s="37"/>
      <c r="M1" s="37"/>
      <c r="N1" s="37"/>
    </row>
    <row r="2" spans="1:14" ht="18" customHeight="1" x14ac:dyDescent="0.25">
      <c r="A2" s="157"/>
      <c r="B2" s="171" t="s">
        <v>101</v>
      </c>
      <c r="C2" s="35"/>
      <c r="D2" s="35"/>
      <c r="E2" s="35"/>
      <c r="F2" s="35"/>
      <c r="G2" s="35"/>
      <c r="H2" s="35"/>
      <c r="I2" s="158"/>
      <c r="K2" s="37"/>
      <c r="L2" s="39"/>
      <c r="M2" s="37"/>
      <c r="N2" s="37"/>
    </row>
    <row r="3" spans="1:14" ht="18" customHeight="1" x14ac:dyDescent="0.25">
      <c r="A3" s="157"/>
      <c r="B3" s="172" t="s">
        <v>102</v>
      </c>
      <c r="C3" s="35"/>
      <c r="D3" s="35"/>
      <c r="E3" s="35"/>
      <c r="F3" s="35"/>
      <c r="G3" s="35"/>
      <c r="H3" s="35"/>
      <c r="I3" s="158"/>
      <c r="K3" s="37"/>
      <c r="L3" s="39"/>
      <c r="M3" s="37"/>
      <c r="N3" s="37"/>
    </row>
    <row r="4" spans="1:14" ht="18" customHeight="1" x14ac:dyDescent="0.25">
      <c r="A4" s="173" t="s">
        <v>149</v>
      </c>
      <c r="C4" s="174"/>
      <c r="D4" s="174"/>
      <c r="E4" s="174"/>
      <c r="F4" s="174"/>
      <c r="G4" s="174"/>
      <c r="H4" s="174"/>
      <c r="I4" s="175" t="s">
        <v>126</v>
      </c>
      <c r="K4" s="37"/>
      <c r="L4" s="39"/>
      <c r="M4" s="37"/>
      <c r="N4" s="37"/>
    </row>
    <row r="5" spans="1:14" ht="5.25" customHeight="1" x14ac:dyDescent="0.25">
      <c r="A5" s="157"/>
      <c r="B5" s="172"/>
      <c r="C5" s="174"/>
      <c r="D5" s="174"/>
      <c r="E5" s="174"/>
      <c r="F5" s="174"/>
      <c r="G5" s="174"/>
      <c r="H5" s="174"/>
      <c r="I5" s="176"/>
      <c r="K5" s="37"/>
      <c r="L5" s="39"/>
      <c r="M5" s="37"/>
      <c r="N5" s="37"/>
    </row>
    <row r="6" spans="1:14" ht="15" customHeight="1" x14ac:dyDescent="0.2">
      <c r="A6" s="177" t="s">
        <v>0</v>
      </c>
      <c r="B6" s="319" t="s">
        <v>86</v>
      </c>
      <c r="C6" s="320"/>
      <c r="D6" s="320"/>
      <c r="E6" s="320"/>
      <c r="F6" s="320"/>
      <c r="G6" s="320"/>
      <c r="H6" s="321"/>
      <c r="I6" s="175" t="str">
        <f>VLOOKUP(B6,A101:H104,8,0)</f>
        <v>-</v>
      </c>
      <c r="K6" s="37"/>
      <c r="L6" s="37"/>
      <c r="M6" s="37"/>
      <c r="N6" s="37"/>
    </row>
    <row r="7" spans="1:14" ht="6" customHeight="1" x14ac:dyDescent="0.2">
      <c r="A7" s="178"/>
      <c r="B7" s="179"/>
      <c r="C7" s="179"/>
      <c r="D7" s="179"/>
      <c r="E7" s="179"/>
      <c r="F7" s="179"/>
      <c r="G7" s="179"/>
      <c r="H7" s="179"/>
      <c r="I7" s="180"/>
      <c r="K7" s="37"/>
      <c r="L7" s="37"/>
      <c r="M7" s="37"/>
      <c r="N7" s="37"/>
    </row>
    <row r="8" spans="1:14" x14ac:dyDescent="0.2">
      <c r="A8" s="181" t="s">
        <v>91</v>
      </c>
      <c r="B8" s="169" t="s">
        <v>27</v>
      </c>
      <c r="C8" s="169" t="s">
        <v>92</v>
      </c>
      <c r="D8" s="169" t="s">
        <v>28</v>
      </c>
      <c r="E8" s="169" t="s">
        <v>29</v>
      </c>
      <c r="F8" s="35"/>
      <c r="G8" s="35" t="s">
        <v>153</v>
      </c>
      <c r="H8" s="35"/>
      <c r="I8" s="158"/>
      <c r="K8" s="37"/>
      <c r="L8" s="37"/>
      <c r="M8" s="37"/>
      <c r="N8" s="37"/>
    </row>
    <row r="9" spans="1:14" ht="15" customHeight="1" x14ac:dyDescent="0.2">
      <c r="A9" s="182" t="s">
        <v>26</v>
      </c>
      <c r="B9" s="112"/>
      <c r="C9" s="112"/>
      <c r="D9" s="112"/>
      <c r="E9" s="113"/>
      <c r="F9" s="35"/>
      <c r="G9" s="397"/>
      <c r="H9" s="398"/>
      <c r="I9" s="158"/>
      <c r="K9" s="40"/>
      <c r="L9" s="37"/>
      <c r="M9" s="37"/>
      <c r="N9" s="37"/>
    </row>
    <row r="10" spans="1:14" ht="15" customHeight="1" x14ac:dyDescent="0.2">
      <c r="A10" s="182" t="s">
        <v>30</v>
      </c>
      <c r="B10" s="308"/>
      <c r="C10" s="309"/>
      <c r="D10" s="309"/>
      <c r="E10" s="309"/>
      <c r="F10" s="309"/>
      <c r="G10" s="395"/>
      <c r="H10" s="396"/>
      <c r="I10" s="158"/>
      <c r="K10" s="40"/>
      <c r="L10" s="37"/>
      <c r="M10" s="37"/>
      <c r="N10" s="37"/>
    </row>
    <row r="11" spans="1:14" ht="6" customHeight="1" x14ac:dyDescent="0.2">
      <c r="A11" s="183"/>
      <c r="B11" s="179"/>
      <c r="C11" s="179"/>
      <c r="D11" s="179"/>
      <c r="E11" s="179"/>
      <c r="F11" s="179"/>
      <c r="G11" s="179"/>
      <c r="H11" s="179"/>
      <c r="I11" s="180"/>
      <c r="K11" s="40"/>
      <c r="L11" s="37"/>
      <c r="M11" s="37"/>
      <c r="N11" s="37"/>
    </row>
    <row r="12" spans="1:14" ht="14.1" customHeight="1" x14ac:dyDescent="0.2">
      <c r="A12" s="182" t="s">
        <v>93</v>
      </c>
      <c r="B12" s="364"/>
      <c r="C12" s="365"/>
      <c r="D12" s="365"/>
      <c r="E12" s="365"/>
      <c r="F12" s="365"/>
      <c r="G12" s="365"/>
      <c r="H12" s="366"/>
      <c r="I12" s="158"/>
      <c r="K12" s="40"/>
      <c r="L12" s="37"/>
      <c r="M12" s="37"/>
      <c r="N12" s="37"/>
    </row>
    <row r="13" spans="1:14" ht="14.1" customHeight="1" x14ac:dyDescent="0.2">
      <c r="A13" s="184" t="s">
        <v>31</v>
      </c>
      <c r="B13" s="367"/>
      <c r="C13" s="368"/>
      <c r="D13" s="368"/>
      <c r="E13" s="368"/>
      <c r="F13" s="368"/>
      <c r="G13" s="368"/>
      <c r="H13" s="369"/>
      <c r="I13" s="185"/>
      <c r="K13" s="40"/>
      <c r="L13" s="37"/>
      <c r="M13" s="37"/>
      <c r="N13" s="37"/>
    </row>
    <row r="14" spans="1:14" ht="15.75" customHeight="1" x14ac:dyDescent="0.2">
      <c r="A14" s="186" t="s">
        <v>32</v>
      </c>
      <c r="B14" s="370"/>
      <c r="C14" s="371"/>
      <c r="D14" s="372"/>
      <c r="E14" s="187" t="s">
        <v>94</v>
      </c>
      <c r="F14" s="373"/>
      <c r="G14" s="374"/>
      <c r="H14" s="375"/>
      <c r="I14" s="188"/>
      <c r="K14" s="40"/>
      <c r="L14" s="37"/>
      <c r="M14" s="37"/>
      <c r="N14" s="37"/>
    </row>
    <row r="15" spans="1:14" ht="13.5" customHeight="1" x14ac:dyDescent="0.2">
      <c r="A15" s="189" t="s">
        <v>33</v>
      </c>
      <c r="B15" s="376"/>
      <c r="C15" s="377"/>
      <c r="D15" s="377"/>
      <c r="E15" s="378"/>
      <c r="F15" s="190" t="s">
        <v>95</v>
      </c>
      <c r="G15" s="337"/>
      <c r="H15" s="338"/>
      <c r="I15" s="191"/>
      <c r="K15" s="40"/>
      <c r="L15" s="37"/>
      <c r="M15" s="37"/>
      <c r="N15" s="37"/>
    </row>
    <row r="16" spans="1:14" ht="13.5" customHeight="1" x14ac:dyDescent="0.2">
      <c r="A16" s="192" t="s">
        <v>34</v>
      </c>
      <c r="B16" s="334"/>
      <c r="C16" s="335"/>
      <c r="D16" s="335"/>
      <c r="E16" s="336"/>
      <c r="F16" s="193" t="s">
        <v>96</v>
      </c>
      <c r="G16" s="339"/>
      <c r="H16" s="340"/>
      <c r="I16" s="188"/>
      <c r="K16" s="40"/>
      <c r="L16" s="37"/>
      <c r="M16" s="37"/>
      <c r="N16" s="37"/>
    </row>
    <row r="17" spans="1:21" ht="13.5" customHeight="1" x14ac:dyDescent="0.2">
      <c r="A17" s="192" t="s">
        <v>97</v>
      </c>
      <c r="B17" s="341"/>
      <c r="C17" s="342"/>
      <c r="D17" s="342"/>
      <c r="E17" s="343"/>
      <c r="F17" s="384" t="s">
        <v>117</v>
      </c>
      <c r="G17" s="339"/>
      <c r="H17" s="340"/>
      <c r="I17" s="188"/>
      <c r="K17" s="40"/>
      <c r="L17" s="37"/>
      <c r="M17" s="37"/>
      <c r="N17" s="37"/>
    </row>
    <row r="18" spans="1:21" ht="13.5" customHeight="1" x14ac:dyDescent="0.2">
      <c r="A18" s="192" t="s">
        <v>98</v>
      </c>
      <c r="B18" s="361"/>
      <c r="C18" s="362"/>
      <c r="D18" s="362"/>
      <c r="E18" s="363"/>
      <c r="F18" s="385"/>
      <c r="G18" s="339"/>
      <c r="H18" s="340"/>
      <c r="I18" s="188"/>
      <c r="K18" s="40"/>
      <c r="L18" s="37"/>
      <c r="M18" s="37"/>
      <c r="N18" s="37"/>
    </row>
    <row r="19" spans="1:21" ht="14.25" x14ac:dyDescent="0.2">
      <c r="A19" s="194" t="s">
        <v>148</v>
      </c>
      <c r="B19" s="195"/>
      <c r="C19" s="195"/>
      <c r="D19" s="195"/>
      <c r="E19" s="195"/>
      <c r="F19" s="195"/>
      <c r="G19" s="195"/>
      <c r="H19" s="195"/>
      <c r="I19" s="196"/>
      <c r="K19" s="40"/>
      <c r="L19" s="37"/>
      <c r="M19" s="37"/>
      <c r="N19" s="37"/>
    </row>
    <row r="20" spans="1:21" ht="5.25" customHeight="1" x14ac:dyDescent="0.2">
      <c r="A20" s="197"/>
      <c r="B20" s="35"/>
      <c r="C20" s="35"/>
      <c r="D20" s="35"/>
      <c r="E20" s="35"/>
      <c r="F20" s="35"/>
      <c r="G20" s="35"/>
      <c r="H20" s="35"/>
      <c r="I20" s="158"/>
      <c r="K20" s="40"/>
      <c r="L20" s="37"/>
      <c r="M20" s="37"/>
      <c r="N20" s="37"/>
    </row>
    <row r="21" spans="1:21" x14ac:dyDescent="0.2">
      <c r="A21" s="177" t="s">
        <v>145</v>
      </c>
      <c r="B21" s="308"/>
      <c r="C21" s="309"/>
      <c r="D21" s="309"/>
      <c r="E21" s="309"/>
      <c r="F21" s="309"/>
      <c r="G21" s="309"/>
      <c r="H21" s="310"/>
      <c r="I21" s="158"/>
      <c r="K21" s="40"/>
      <c r="L21" s="37"/>
      <c r="M21" s="37"/>
      <c r="N21" s="37"/>
    </row>
    <row r="22" spans="1:21" ht="6.75" customHeight="1" x14ac:dyDescent="0.2">
      <c r="A22" s="177"/>
      <c r="B22" s="13"/>
      <c r="C22" s="13"/>
      <c r="D22" s="13"/>
      <c r="E22" s="13"/>
      <c r="F22" s="13"/>
      <c r="G22" s="13"/>
      <c r="H22" s="13"/>
      <c r="I22" s="158"/>
      <c r="K22" s="40"/>
      <c r="L22" s="37"/>
      <c r="M22" s="37"/>
      <c r="N22" s="37"/>
    </row>
    <row r="23" spans="1:21" ht="13.5" customHeight="1" x14ac:dyDescent="0.2">
      <c r="A23" s="381" t="s">
        <v>150</v>
      </c>
      <c r="B23" s="382"/>
      <c r="C23" s="198" t="s">
        <v>146</v>
      </c>
      <c r="D23" s="315"/>
      <c r="E23" s="316"/>
      <c r="F23" s="198" t="s">
        <v>128</v>
      </c>
      <c r="G23" s="379"/>
      <c r="H23" s="380"/>
      <c r="I23" s="158"/>
      <c r="K23" s="40"/>
      <c r="L23" s="37"/>
      <c r="M23" s="37"/>
      <c r="N23" s="37"/>
    </row>
    <row r="24" spans="1:21" ht="5.25" customHeight="1" x14ac:dyDescent="0.2">
      <c r="A24" s="383"/>
      <c r="B24" s="382"/>
      <c r="C24" s="35"/>
      <c r="D24" s="35"/>
      <c r="E24" s="35"/>
      <c r="F24" s="35"/>
      <c r="G24" s="35"/>
      <c r="H24" s="35"/>
      <c r="I24" s="158"/>
      <c r="K24" s="40"/>
      <c r="L24" s="37"/>
      <c r="M24" s="37"/>
      <c r="N24" s="37"/>
    </row>
    <row r="25" spans="1:21" ht="5.25" customHeight="1" x14ac:dyDescent="0.2">
      <c r="A25" s="383"/>
      <c r="B25" s="382"/>
      <c r="C25" s="35"/>
      <c r="D25" s="35"/>
      <c r="E25" s="35"/>
      <c r="F25" s="35"/>
      <c r="G25" s="35"/>
      <c r="H25" s="35"/>
      <c r="I25" s="158"/>
      <c r="K25" s="40"/>
      <c r="L25" s="37"/>
      <c r="M25" s="37"/>
      <c r="N25" s="37"/>
    </row>
    <row r="26" spans="1:21" ht="13.5" customHeight="1" x14ac:dyDescent="0.2">
      <c r="A26" s="383"/>
      <c r="B26" s="382"/>
      <c r="C26" s="198" t="s">
        <v>127</v>
      </c>
      <c r="D26" s="379"/>
      <c r="E26" s="380"/>
      <c r="F26" s="198" t="s">
        <v>147</v>
      </c>
      <c r="G26" s="379"/>
      <c r="H26" s="380"/>
      <c r="I26" s="158"/>
      <c r="K26" s="40"/>
      <c r="L26" s="37"/>
      <c r="M26" s="37"/>
      <c r="N26" s="37"/>
    </row>
    <row r="27" spans="1:21" ht="10.5" customHeight="1" x14ac:dyDescent="0.2">
      <c r="A27" s="383"/>
      <c r="B27" s="382"/>
      <c r="C27" s="35"/>
      <c r="D27" s="35"/>
      <c r="E27" s="35"/>
      <c r="F27" s="35"/>
      <c r="G27" s="35"/>
      <c r="H27" s="35"/>
      <c r="I27" s="158"/>
      <c r="K27" s="40"/>
      <c r="L27" s="37"/>
      <c r="M27" s="37"/>
      <c r="N27" s="37"/>
    </row>
    <row r="28" spans="1:21" ht="15" customHeight="1" x14ac:dyDescent="0.2">
      <c r="A28" s="177" t="s">
        <v>5</v>
      </c>
      <c r="B28" s="35"/>
      <c r="C28" s="35"/>
      <c r="D28" s="35"/>
      <c r="E28" s="317"/>
      <c r="F28" s="318"/>
      <c r="G28" s="35"/>
      <c r="H28" s="35"/>
      <c r="I28" s="158"/>
      <c r="K28" s="37"/>
      <c r="L28" s="37"/>
      <c r="M28" s="37"/>
      <c r="N28" s="37"/>
    </row>
    <row r="29" spans="1:21" ht="15" customHeight="1" x14ac:dyDescent="0.2">
      <c r="A29" s="177"/>
      <c r="B29" s="35"/>
      <c r="C29" s="35"/>
      <c r="D29" s="35"/>
      <c r="E29" s="199" t="s">
        <v>132</v>
      </c>
      <c r="F29" s="200" t="s">
        <v>133</v>
      </c>
      <c r="G29" s="35"/>
      <c r="H29" s="35"/>
      <c r="I29" s="158"/>
      <c r="K29" s="37"/>
      <c r="L29" s="37"/>
      <c r="M29" s="37"/>
      <c r="N29" s="37"/>
    </row>
    <row r="30" spans="1:21" ht="14.25" customHeight="1" x14ac:dyDescent="0.2">
      <c r="A30" s="201" t="s">
        <v>131</v>
      </c>
      <c r="B30" s="35"/>
      <c r="C30" s="35"/>
      <c r="D30" s="35"/>
      <c r="E30" s="35">
        <v>6150</v>
      </c>
      <c r="F30" s="110">
        <v>77</v>
      </c>
      <c r="G30" s="35"/>
      <c r="H30" s="35"/>
      <c r="I30" s="158"/>
      <c r="K30" s="37"/>
      <c r="L30" s="37"/>
      <c r="M30" s="37"/>
      <c r="N30" s="37"/>
    </row>
    <row r="31" spans="1:21" ht="6" customHeight="1" x14ac:dyDescent="0.2">
      <c r="A31" s="182"/>
      <c r="B31" s="35"/>
      <c r="C31" s="35"/>
      <c r="D31" s="35"/>
      <c r="E31" s="202"/>
      <c r="F31" s="35"/>
      <c r="G31" s="35"/>
      <c r="H31" s="35"/>
      <c r="I31" s="158"/>
      <c r="K31" s="37"/>
      <c r="L31" s="37"/>
      <c r="M31" s="37"/>
      <c r="N31" s="37"/>
    </row>
    <row r="32" spans="1:21" ht="13.5" customHeight="1" x14ac:dyDescent="0.2">
      <c r="A32" s="177" t="s">
        <v>6</v>
      </c>
      <c r="B32" s="203"/>
      <c r="C32" s="35"/>
      <c r="D32" s="35"/>
      <c r="E32" s="35"/>
      <c r="F32" s="35"/>
      <c r="G32" s="35"/>
      <c r="H32" s="35"/>
      <c r="I32" s="158"/>
      <c r="K32" s="37"/>
      <c r="L32" s="37"/>
      <c r="M32" s="37"/>
      <c r="N32" s="37"/>
      <c r="U32" s="41"/>
    </row>
    <row r="33" spans="1:14" x14ac:dyDescent="0.2">
      <c r="A33" s="157"/>
      <c r="B33" s="35"/>
      <c r="C33" s="204"/>
      <c r="D33" s="204" t="s">
        <v>58</v>
      </c>
      <c r="E33" s="204" t="s">
        <v>59</v>
      </c>
      <c r="F33" s="204" t="s">
        <v>60</v>
      </c>
      <c r="G33" s="204" t="s">
        <v>61</v>
      </c>
      <c r="H33" s="204" t="s">
        <v>62</v>
      </c>
      <c r="I33" s="205" t="s">
        <v>63</v>
      </c>
      <c r="K33" s="37"/>
      <c r="L33" s="37"/>
      <c r="M33" s="37"/>
      <c r="N33" s="37"/>
    </row>
    <row r="34" spans="1:14" x14ac:dyDescent="0.2">
      <c r="A34" s="350" t="s">
        <v>17</v>
      </c>
      <c r="B34" s="325"/>
      <c r="C34" s="326"/>
      <c r="D34" s="206">
        <f>VLOOKUP($B$6,$A$101:$H$104,2,0)</f>
        <v>0</v>
      </c>
      <c r="E34" s="206">
        <f>VLOOKUP($B$6,$A$101:$H$104,3,0)</f>
        <v>0</v>
      </c>
      <c r="F34" s="206">
        <f>VLOOKUP($B$6,$A$101:$H$104,4,0)</f>
        <v>0</v>
      </c>
      <c r="G34" s="206">
        <f>VLOOKUP($B$6,$A$101:$H$104,5,0)</f>
        <v>0</v>
      </c>
      <c r="H34" s="206">
        <f>VLOOKUP($B$6,$A$101:$H$104,6,0)</f>
        <v>0</v>
      </c>
      <c r="I34" s="207">
        <f>VLOOKUP($B$6,$A$101:$H$104,7,0)</f>
        <v>0</v>
      </c>
      <c r="K34" s="37"/>
      <c r="L34" s="37"/>
      <c r="M34" s="37"/>
      <c r="N34" s="37"/>
    </row>
    <row r="35" spans="1:14" x14ac:dyDescent="0.2">
      <c r="A35" s="351" t="s">
        <v>50</v>
      </c>
      <c r="B35" s="289"/>
      <c r="C35" s="290"/>
      <c r="D35" s="79"/>
      <c r="E35" s="79"/>
      <c r="F35" s="79"/>
      <c r="G35" s="79"/>
      <c r="H35" s="79"/>
      <c r="I35" s="108"/>
      <c r="K35" s="37"/>
      <c r="L35" s="37"/>
      <c r="M35" s="37"/>
      <c r="N35" s="37"/>
    </row>
    <row r="36" spans="1:14" x14ac:dyDescent="0.2">
      <c r="A36" s="157"/>
      <c r="B36" s="35"/>
      <c r="C36" s="35"/>
      <c r="D36" s="35"/>
      <c r="E36" s="35"/>
      <c r="F36" s="35"/>
      <c r="G36" s="35"/>
      <c r="H36" s="35"/>
      <c r="I36" s="158"/>
      <c r="K36" s="37"/>
      <c r="L36" s="37"/>
      <c r="M36" s="37"/>
      <c r="N36" s="37"/>
    </row>
    <row r="37" spans="1:14" x14ac:dyDescent="0.2">
      <c r="A37" s="157"/>
      <c r="B37" s="35"/>
      <c r="C37" s="35"/>
      <c r="D37" s="35"/>
      <c r="E37" s="35"/>
      <c r="F37" s="35"/>
      <c r="G37" s="35"/>
      <c r="H37" s="35"/>
      <c r="I37" s="158"/>
      <c r="K37" s="37"/>
      <c r="L37" s="37"/>
      <c r="M37" s="37"/>
      <c r="N37" s="37"/>
    </row>
    <row r="38" spans="1:14" ht="4.5" customHeight="1" x14ac:dyDescent="0.2">
      <c r="A38" s="157"/>
      <c r="B38" s="35"/>
      <c r="C38" s="35"/>
      <c r="D38" s="35"/>
      <c r="E38" s="35"/>
      <c r="F38" s="35"/>
      <c r="G38" s="35"/>
      <c r="H38" s="35"/>
      <c r="I38" s="158"/>
      <c r="K38" s="37"/>
      <c r="L38" s="37"/>
      <c r="M38" s="37"/>
      <c r="N38" s="37"/>
    </row>
    <row r="39" spans="1:14" ht="9" customHeight="1" x14ac:dyDescent="0.2">
      <c r="A39" s="157"/>
      <c r="B39" s="35"/>
      <c r="C39" s="35"/>
      <c r="D39" s="35"/>
      <c r="E39" s="35"/>
      <c r="F39" s="35"/>
      <c r="G39" s="35"/>
      <c r="H39" s="35"/>
      <c r="I39" s="158"/>
      <c r="K39" s="37"/>
      <c r="L39" s="37"/>
      <c r="M39" s="37"/>
      <c r="N39" s="37"/>
    </row>
    <row r="40" spans="1:14" x14ac:dyDescent="0.2">
      <c r="A40" s="151"/>
      <c r="B40" s="37"/>
      <c r="C40" s="314"/>
      <c r="D40" s="314"/>
      <c r="E40" s="314"/>
      <c r="F40" s="314"/>
      <c r="G40" s="314"/>
      <c r="H40" s="314"/>
      <c r="I40" s="159"/>
      <c r="K40" s="37"/>
      <c r="L40" s="42"/>
      <c r="M40" s="37"/>
      <c r="N40" s="37"/>
    </row>
    <row r="41" spans="1:14" ht="18.75" thickBot="1" x14ac:dyDescent="0.3">
      <c r="A41" s="160" t="s">
        <v>13</v>
      </c>
      <c r="B41" s="35"/>
      <c r="C41" s="304" t="s">
        <v>16</v>
      </c>
      <c r="D41" s="304"/>
      <c r="E41" s="304"/>
      <c r="F41" s="304"/>
      <c r="G41" s="304"/>
      <c r="H41" s="304"/>
      <c r="I41" s="158"/>
      <c r="K41" s="37"/>
      <c r="L41" s="39"/>
      <c r="M41" s="37"/>
      <c r="N41" s="37"/>
    </row>
    <row r="42" spans="1:14" ht="16.5" customHeight="1" thickTop="1" x14ac:dyDescent="0.2">
      <c r="A42" s="347" t="s">
        <v>7</v>
      </c>
      <c r="B42" s="348"/>
      <c r="C42" s="348"/>
      <c r="D42" s="348"/>
      <c r="E42" s="348"/>
      <c r="F42" s="348"/>
      <c r="G42" s="348"/>
      <c r="H42" s="348"/>
      <c r="I42" s="349"/>
      <c r="K42" s="37"/>
      <c r="L42" s="37"/>
      <c r="M42" s="37"/>
      <c r="N42" s="37"/>
    </row>
    <row r="43" spans="1:14" ht="3" customHeight="1" x14ac:dyDescent="0.2">
      <c r="A43" s="208"/>
      <c r="B43" s="209"/>
      <c r="C43" s="209"/>
      <c r="D43" s="209"/>
      <c r="E43" s="209"/>
      <c r="F43" s="209"/>
      <c r="G43" s="209"/>
      <c r="H43" s="209"/>
      <c r="I43" s="210"/>
      <c r="K43" s="37"/>
      <c r="L43" s="37"/>
      <c r="M43" s="37"/>
      <c r="N43" s="37"/>
    </row>
    <row r="44" spans="1:14" x14ac:dyDescent="0.2">
      <c r="A44" s="211" t="s">
        <v>53</v>
      </c>
      <c r="B44" s="393"/>
      <c r="C44" s="394"/>
      <c r="D44" s="212" t="s">
        <v>54</v>
      </c>
      <c r="E44" s="386">
        <v>44805</v>
      </c>
      <c r="F44" s="387"/>
      <c r="G44" s="213"/>
      <c r="H44" s="213"/>
      <c r="I44" s="214"/>
      <c r="K44" s="37"/>
      <c r="L44" s="37"/>
      <c r="M44" s="37"/>
      <c r="N44" s="37"/>
    </row>
    <row r="45" spans="1:14" ht="12" customHeight="1" x14ac:dyDescent="0.2">
      <c r="A45" s="215" t="s">
        <v>25</v>
      </c>
      <c r="B45" s="390"/>
      <c r="C45" s="391"/>
      <c r="D45" s="391"/>
      <c r="E45" s="391"/>
      <c r="F45" s="391"/>
      <c r="G45" s="391"/>
      <c r="H45" s="391"/>
      <c r="I45" s="214"/>
      <c r="K45" s="37"/>
      <c r="L45" s="37"/>
      <c r="M45" s="37"/>
      <c r="N45" s="37"/>
    </row>
    <row r="46" spans="1:14" x14ac:dyDescent="0.2">
      <c r="A46" s="216" t="s">
        <v>55</v>
      </c>
      <c r="B46" s="344">
        <f>B10</f>
        <v>0</v>
      </c>
      <c r="C46" s="345"/>
      <c r="D46" s="346"/>
      <c r="E46" s="392"/>
      <c r="F46" s="392"/>
      <c r="G46" s="392"/>
      <c r="H46" s="392"/>
      <c r="I46" s="214"/>
      <c r="K46" s="37"/>
      <c r="L46" s="37"/>
      <c r="M46" s="37"/>
      <c r="N46" s="37"/>
    </row>
    <row r="47" spans="1:14" ht="3.75" customHeight="1" x14ac:dyDescent="0.2">
      <c r="A47" s="217"/>
      <c r="B47" s="213"/>
      <c r="C47" s="218"/>
      <c r="D47" s="218"/>
      <c r="E47" s="218"/>
      <c r="F47" s="219"/>
      <c r="G47" s="219"/>
      <c r="H47" s="219"/>
      <c r="I47" s="214"/>
      <c r="K47" s="37"/>
      <c r="L47" s="37"/>
      <c r="M47" s="37"/>
      <c r="N47" s="37"/>
    </row>
    <row r="48" spans="1:14" ht="15" customHeight="1" x14ac:dyDescent="0.2">
      <c r="A48" s="217" t="s">
        <v>8</v>
      </c>
      <c r="B48" s="220">
        <f>IF(A35=A89,81,IF(A35=A90,91,IF(A35=A88,550," ")))</f>
        <v>550</v>
      </c>
      <c r="C48" s="218"/>
      <c r="D48" s="221" t="s">
        <v>56</v>
      </c>
      <c r="E48" s="222">
        <v>1</v>
      </c>
      <c r="F48" s="213"/>
      <c r="G48" s="213"/>
      <c r="H48" s="213"/>
      <c r="I48" s="214"/>
      <c r="J48" s="35"/>
      <c r="K48" s="37"/>
      <c r="L48" s="43"/>
      <c r="M48" s="37"/>
      <c r="N48" s="37"/>
    </row>
    <row r="49" spans="1:14" ht="8.25" customHeight="1" x14ac:dyDescent="0.2">
      <c r="A49" s="223"/>
      <c r="B49" s="224"/>
      <c r="C49" s="213"/>
      <c r="D49" s="225"/>
      <c r="E49" s="226"/>
      <c r="F49" s="213"/>
      <c r="G49" s="213"/>
      <c r="H49" s="227"/>
      <c r="I49" s="214"/>
      <c r="K49" s="37"/>
      <c r="L49" s="37"/>
      <c r="M49" s="37"/>
      <c r="N49" s="37"/>
    </row>
    <row r="50" spans="1:14" ht="24" customHeight="1" x14ac:dyDescent="0.2">
      <c r="A50" s="223" t="s">
        <v>129</v>
      </c>
      <c r="B50" s="352" t="str">
        <f>B6</f>
        <v>-</v>
      </c>
      <c r="C50" s="353"/>
      <c r="D50" s="353"/>
      <c r="E50" s="353"/>
      <c r="F50" s="354"/>
      <c r="G50" s="228"/>
      <c r="H50" s="229"/>
      <c r="I50" s="230"/>
      <c r="K50" s="37"/>
      <c r="L50" s="37"/>
      <c r="M50" s="37"/>
      <c r="N50" s="37"/>
    </row>
    <row r="51" spans="1:14" x14ac:dyDescent="0.2">
      <c r="A51" s="231"/>
      <c r="B51" s="232"/>
      <c r="C51" s="232"/>
      <c r="D51" s="232"/>
      <c r="E51" s="232"/>
      <c r="F51" s="232"/>
      <c r="G51" s="213"/>
      <c r="H51" s="213"/>
      <c r="I51" s="214"/>
      <c r="K51" s="37"/>
      <c r="L51" s="37"/>
      <c r="M51" s="37"/>
      <c r="N51" s="37"/>
    </row>
    <row r="52" spans="1:14" x14ac:dyDescent="0.2">
      <c r="A52" s="231" t="s">
        <v>11</v>
      </c>
      <c r="B52" s="233" t="s">
        <v>58</v>
      </c>
      <c r="C52" s="233" t="s">
        <v>59</v>
      </c>
      <c r="D52" s="233" t="s">
        <v>60</v>
      </c>
      <c r="E52" s="233" t="s">
        <v>61</v>
      </c>
      <c r="F52" s="233" t="s">
        <v>62</v>
      </c>
      <c r="G52" s="233" t="s">
        <v>63</v>
      </c>
      <c r="H52" s="213"/>
      <c r="I52" s="214"/>
      <c r="K52" s="37"/>
      <c r="L52" s="37"/>
      <c r="M52" s="37"/>
      <c r="N52" s="37"/>
    </row>
    <row r="53" spans="1:14" ht="15" customHeight="1" x14ac:dyDescent="0.2">
      <c r="A53" s="231"/>
      <c r="B53" s="234">
        <f t="shared" ref="B53:G53" si="0">D35</f>
        <v>0</v>
      </c>
      <c r="C53" s="234">
        <f t="shared" si="0"/>
        <v>0</v>
      </c>
      <c r="D53" s="234">
        <f t="shared" si="0"/>
        <v>0</v>
      </c>
      <c r="E53" s="234">
        <f t="shared" si="0"/>
        <v>0</v>
      </c>
      <c r="F53" s="234">
        <f t="shared" si="0"/>
        <v>0</v>
      </c>
      <c r="G53" s="234">
        <f t="shared" si="0"/>
        <v>0</v>
      </c>
      <c r="H53" s="213"/>
      <c r="I53" s="214"/>
      <c r="K53" s="37"/>
      <c r="L53" s="37"/>
      <c r="M53" s="42"/>
      <c r="N53" s="37"/>
    </row>
    <row r="54" spans="1:14" ht="8.25" customHeight="1" x14ac:dyDescent="0.2">
      <c r="A54" s="231"/>
      <c r="B54" s="213"/>
      <c r="C54" s="213"/>
      <c r="D54" s="213"/>
      <c r="E54" s="213"/>
      <c r="F54" s="213"/>
      <c r="G54" s="213"/>
      <c r="H54" s="213"/>
      <c r="I54" s="214"/>
      <c r="K54" s="37"/>
      <c r="L54" s="37"/>
      <c r="M54" s="44"/>
      <c r="N54" s="13"/>
    </row>
    <row r="55" spans="1:14" ht="6" hidden="1" customHeight="1" x14ac:dyDescent="0.2">
      <c r="A55" s="231"/>
      <c r="B55" s="232"/>
      <c r="C55" s="232"/>
      <c r="D55" s="232"/>
      <c r="E55" s="232"/>
      <c r="F55" s="232"/>
      <c r="G55" s="213"/>
      <c r="H55" s="213"/>
      <c r="I55" s="214"/>
      <c r="K55" s="37"/>
      <c r="L55" s="37"/>
      <c r="M55" s="37"/>
      <c r="N55" s="13"/>
    </row>
    <row r="56" spans="1:14" ht="15" customHeight="1" x14ac:dyDescent="0.2">
      <c r="A56" s="235" t="s">
        <v>73</v>
      </c>
      <c r="B56" s="236" t="s">
        <v>9</v>
      </c>
      <c r="C56" s="237">
        <v>6932</v>
      </c>
      <c r="D56" s="238"/>
      <c r="E56" s="239" t="s">
        <v>13</v>
      </c>
      <c r="F56" s="240">
        <f>E44</f>
        <v>44805</v>
      </c>
      <c r="G56" s="241"/>
      <c r="H56" s="241"/>
      <c r="I56" s="242"/>
      <c r="K56" s="37"/>
      <c r="L56" s="37"/>
      <c r="M56" s="37"/>
      <c r="N56" s="13"/>
    </row>
    <row r="57" spans="1:14" x14ac:dyDescent="0.2">
      <c r="A57" s="231"/>
      <c r="B57" s="243" t="s">
        <v>12</v>
      </c>
      <c r="C57" s="357">
        <f>D23</f>
        <v>0</v>
      </c>
      <c r="D57" s="358"/>
      <c r="E57" s="213"/>
      <c r="F57" s="244" t="s">
        <v>10</v>
      </c>
      <c r="G57" s="245"/>
      <c r="H57" s="5"/>
      <c r="I57" s="214"/>
      <c r="K57" s="37"/>
      <c r="L57" s="37"/>
      <c r="M57" s="37"/>
      <c r="N57" s="13"/>
    </row>
    <row r="58" spans="1:14" ht="6" customHeight="1" x14ac:dyDescent="0.2">
      <c r="A58" s="231"/>
      <c r="B58" s="246"/>
      <c r="C58" s="247"/>
      <c r="D58" s="247"/>
      <c r="E58" s="213"/>
      <c r="F58" s="244"/>
      <c r="G58" s="213"/>
      <c r="H58" s="213"/>
      <c r="I58" s="214"/>
      <c r="K58" s="37"/>
      <c r="L58" s="37"/>
      <c r="M58" s="37"/>
      <c r="N58" s="13"/>
    </row>
    <row r="59" spans="1:14" ht="8.25" hidden="1" customHeight="1" x14ac:dyDescent="0.2">
      <c r="A59" s="231"/>
      <c r="B59" s="213"/>
      <c r="C59" s="213"/>
      <c r="D59" s="213"/>
      <c r="E59" s="213"/>
      <c r="F59" s="213"/>
      <c r="G59" s="213"/>
      <c r="H59" s="213"/>
      <c r="I59" s="214"/>
      <c r="K59" s="37"/>
      <c r="L59" s="37"/>
      <c r="M59" s="37"/>
      <c r="N59" s="13"/>
    </row>
    <row r="60" spans="1:14" x14ac:dyDescent="0.2">
      <c r="A60" s="248" t="s">
        <v>73</v>
      </c>
      <c r="B60" s="249" t="s">
        <v>9</v>
      </c>
      <c r="C60" s="250">
        <v>9665</v>
      </c>
      <c r="D60" s="249" t="s">
        <v>13</v>
      </c>
      <c r="E60" s="388">
        <f>E44</f>
        <v>44805</v>
      </c>
      <c r="F60" s="389"/>
      <c r="G60" s="241"/>
      <c r="H60" s="241"/>
      <c r="I60" s="242"/>
      <c r="K60" s="37"/>
      <c r="L60" s="37"/>
      <c r="M60" s="37"/>
      <c r="N60" s="13"/>
    </row>
    <row r="61" spans="1:14" x14ac:dyDescent="0.2">
      <c r="A61" s="251"/>
      <c r="B61" s="243" t="s">
        <v>12</v>
      </c>
      <c r="C61" s="232"/>
      <c r="D61" s="252"/>
      <c r="E61" s="253" t="s">
        <v>74</v>
      </c>
      <c r="F61" s="213"/>
      <c r="G61" s="213"/>
      <c r="H61" s="213"/>
      <c r="I61" s="214"/>
      <c r="K61" s="37"/>
      <c r="L61" s="37"/>
      <c r="M61" s="37"/>
      <c r="N61" s="13"/>
    </row>
    <row r="62" spans="1:14" x14ac:dyDescent="0.2">
      <c r="A62" s="254"/>
      <c r="B62" s="355">
        <f>E28</f>
        <v>0</v>
      </c>
      <c r="C62" s="356"/>
      <c r="D62" s="252"/>
      <c r="E62" s="250">
        <f>F30</f>
        <v>77</v>
      </c>
      <c r="F62" s="252"/>
      <c r="G62" s="252" t="str">
        <f>IF(I6=93,"Afv. Kont:6150.01"," ")</f>
        <v xml:space="preserve"> </v>
      </c>
      <c r="H62" s="252"/>
      <c r="I62" s="255"/>
      <c r="K62" s="37"/>
      <c r="L62" s="37"/>
      <c r="M62" s="37"/>
      <c r="N62" s="37"/>
    </row>
    <row r="63" spans="1:14" x14ac:dyDescent="0.2">
      <c r="A63" s="254"/>
      <c r="B63" s="355"/>
      <c r="C63" s="356"/>
      <c r="D63" s="252"/>
      <c r="E63" s="252"/>
      <c r="F63" s="256"/>
      <c r="G63" s="252"/>
      <c r="H63" s="252"/>
      <c r="I63" s="255"/>
      <c r="K63" s="37"/>
      <c r="L63" s="37"/>
      <c r="M63" s="37"/>
      <c r="N63" s="37"/>
    </row>
    <row r="64" spans="1:14" ht="2.25" customHeight="1" x14ac:dyDescent="0.2">
      <c r="A64" s="254"/>
      <c r="B64" s="257"/>
      <c r="C64" s="257"/>
      <c r="D64" s="252"/>
      <c r="E64" s="252"/>
      <c r="F64" s="256"/>
      <c r="G64" s="252"/>
      <c r="H64" s="252"/>
      <c r="I64" s="255"/>
      <c r="K64" s="37"/>
      <c r="L64" s="37"/>
      <c r="M64" s="37"/>
      <c r="N64" s="37"/>
    </row>
    <row r="65" spans="1:9" x14ac:dyDescent="0.2">
      <c r="A65" s="258" t="s">
        <v>99</v>
      </c>
      <c r="B65" s="259"/>
      <c r="C65" s="259"/>
      <c r="D65" s="259"/>
      <c r="E65" s="259"/>
      <c r="F65" s="259"/>
      <c r="G65" s="259"/>
      <c r="H65" s="259"/>
      <c r="I65" s="260"/>
    </row>
    <row r="66" spans="1:9" x14ac:dyDescent="0.2">
      <c r="A66" s="254" t="s">
        <v>100</v>
      </c>
      <c r="B66" s="330">
        <f>B12</f>
        <v>0</v>
      </c>
      <c r="C66" s="331"/>
      <c r="D66" s="331"/>
      <c r="E66" s="331"/>
      <c r="F66" s="331"/>
      <c r="G66" s="332"/>
      <c r="H66" s="252"/>
      <c r="I66" s="255"/>
    </row>
    <row r="67" spans="1:9" x14ac:dyDescent="0.2">
      <c r="A67" s="254" t="s">
        <v>24</v>
      </c>
      <c r="B67" s="330">
        <f>B13</f>
        <v>0</v>
      </c>
      <c r="C67" s="331"/>
      <c r="D67" s="331"/>
      <c r="E67" s="331"/>
      <c r="F67" s="331"/>
      <c r="G67" s="332"/>
      <c r="H67" s="252"/>
      <c r="I67" s="255"/>
    </row>
    <row r="68" spans="1:9" x14ac:dyDescent="0.2">
      <c r="A68" s="254" t="s">
        <v>23</v>
      </c>
      <c r="B68" s="330">
        <f>B14</f>
        <v>0</v>
      </c>
      <c r="C68" s="331"/>
      <c r="D68" s="331"/>
      <c r="E68" s="331"/>
      <c r="F68" s="331"/>
      <c r="G68" s="332"/>
      <c r="H68" s="252"/>
      <c r="I68" s="255"/>
    </row>
    <row r="69" spans="1:9" ht="6" customHeight="1" x14ac:dyDescent="0.2">
      <c r="A69" s="254"/>
      <c r="B69" s="333"/>
      <c r="C69" s="333"/>
      <c r="D69" s="333"/>
      <c r="E69" s="333"/>
      <c r="F69" s="333"/>
      <c r="G69" s="333"/>
      <c r="H69" s="252"/>
      <c r="I69" s="255"/>
    </row>
    <row r="70" spans="1:9" ht="4.5" hidden="1" customHeight="1" x14ac:dyDescent="0.2">
      <c r="A70" s="261"/>
      <c r="B70" s="262"/>
      <c r="C70" s="262"/>
      <c r="D70" s="262"/>
      <c r="E70" s="262"/>
      <c r="F70" s="262"/>
      <c r="G70" s="263"/>
      <c r="H70" s="263"/>
      <c r="I70" s="264"/>
    </row>
    <row r="71" spans="1:9" ht="12.75" customHeight="1" x14ac:dyDescent="0.2">
      <c r="A71" s="235" t="s">
        <v>113</v>
      </c>
      <c r="B71" s="265"/>
      <c r="C71" s="265"/>
      <c r="D71" s="265"/>
      <c r="E71" s="265"/>
      <c r="F71" s="265"/>
      <c r="G71" s="265"/>
      <c r="H71" s="259"/>
      <c r="I71" s="260"/>
    </row>
    <row r="72" spans="1:9" ht="12.75" customHeight="1" x14ac:dyDescent="0.2">
      <c r="A72" s="254"/>
      <c r="B72" s="219" t="s">
        <v>54</v>
      </c>
      <c r="C72" s="161">
        <v>44835</v>
      </c>
      <c r="D72" s="266"/>
      <c r="E72" s="266"/>
      <c r="F72" s="266"/>
      <c r="G72" s="266"/>
      <c r="H72" s="252"/>
      <c r="I72" s="255"/>
    </row>
    <row r="73" spans="1:9" ht="6.75" customHeight="1" x14ac:dyDescent="0.2">
      <c r="A73" s="254"/>
      <c r="B73" s="219"/>
      <c r="C73" s="267"/>
      <c r="D73" s="266"/>
      <c r="E73" s="266"/>
      <c r="F73" s="266"/>
      <c r="G73" s="266"/>
      <c r="H73" s="252"/>
      <c r="I73" s="255"/>
    </row>
    <row r="74" spans="1:9" ht="13.5" thickBot="1" x14ac:dyDescent="0.25">
      <c r="A74" s="268"/>
      <c r="B74" s="269" t="s">
        <v>116</v>
      </c>
      <c r="C74" s="162">
        <v>10</v>
      </c>
      <c r="D74" s="270"/>
      <c r="E74" s="270"/>
      <c r="F74" s="270"/>
      <c r="G74" s="270"/>
      <c r="H74" s="270"/>
      <c r="I74" s="271"/>
    </row>
    <row r="75" spans="1:9" ht="13.5" hidden="1" thickBot="1" x14ac:dyDescent="0.25">
      <c r="A75" s="152"/>
      <c r="B75" s="153"/>
      <c r="C75" s="153"/>
      <c r="D75" s="153"/>
      <c r="E75" s="153"/>
      <c r="F75" s="153"/>
      <c r="G75" s="153"/>
      <c r="H75" s="153"/>
      <c r="I75" s="154"/>
    </row>
    <row r="76" spans="1:9" hidden="1" x14ac:dyDescent="0.2">
      <c r="A76" s="45" t="s">
        <v>64</v>
      </c>
      <c r="B76" s="45">
        <v>1</v>
      </c>
    </row>
    <row r="77" spans="1:9" hidden="1" x14ac:dyDescent="0.2"/>
    <row r="78" spans="1:9" hidden="1" x14ac:dyDescent="0.2">
      <c r="A78" s="46" t="s">
        <v>20</v>
      </c>
      <c r="B78" s="38">
        <v>2510</v>
      </c>
    </row>
    <row r="79" spans="1:9" hidden="1" x14ac:dyDescent="0.2">
      <c r="A79" s="47" t="s">
        <v>18</v>
      </c>
      <c r="B79" s="38">
        <v>2510</v>
      </c>
    </row>
    <row r="80" spans="1:9" hidden="1" x14ac:dyDescent="0.2">
      <c r="A80" s="48" t="s">
        <v>19</v>
      </c>
      <c r="B80" s="169">
        <v>6930</v>
      </c>
    </row>
    <row r="81" spans="1:26" hidden="1" x14ac:dyDescent="0.2">
      <c r="A81" s="48"/>
      <c r="B81" s="169"/>
    </row>
    <row r="82" spans="1:26" hidden="1" x14ac:dyDescent="0.2">
      <c r="A82" s="50" t="s">
        <v>69</v>
      </c>
      <c r="B82" s="169">
        <v>4742</v>
      </c>
      <c r="C82" s="38" t="s">
        <v>77</v>
      </c>
    </row>
    <row r="83" spans="1:26" hidden="1" x14ac:dyDescent="0.2">
      <c r="A83" s="50" t="s">
        <v>68</v>
      </c>
      <c r="B83" s="169">
        <v>4770</v>
      </c>
      <c r="C83" s="38" t="s">
        <v>77</v>
      </c>
    </row>
    <row r="84" spans="1:26" hidden="1" x14ac:dyDescent="0.2">
      <c r="A84" s="50" t="s">
        <v>67</v>
      </c>
      <c r="B84" s="169">
        <v>4800</v>
      </c>
      <c r="C84" s="38" t="s">
        <v>77</v>
      </c>
    </row>
    <row r="85" spans="1:26" hidden="1" x14ac:dyDescent="0.2">
      <c r="A85" s="50" t="s">
        <v>70</v>
      </c>
      <c r="B85" s="169">
        <v>5900</v>
      </c>
      <c r="C85" s="38" t="s">
        <v>77</v>
      </c>
    </row>
    <row r="86" spans="1:26" hidden="1" x14ac:dyDescent="0.2">
      <c r="A86" s="50" t="s">
        <v>71</v>
      </c>
      <c r="B86" s="169">
        <v>6630</v>
      </c>
      <c r="C86" s="38" t="s">
        <v>78</v>
      </c>
    </row>
    <row r="87" spans="1:26" hidden="1" x14ac:dyDescent="0.2">
      <c r="B87" s="169"/>
    </row>
    <row r="88" spans="1:26" hidden="1" x14ac:dyDescent="0.2">
      <c r="A88" s="51" t="s">
        <v>50</v>
      </c>
    </row>
    <row r="89" spans="1:26" hidden="1" x14ac:dyDescent="0.2">
      <c r="A89" s="51" t="s">
        <v>51</v>
      </c>
    </row>
    <row r="90" spans="1:26" hidden="1" x14ac:dyDescent="0.2">
      <c r="A90" s="51" t="s">
        <v>52</v>
      </c>
    </row>
    <row r="91" spans="1:26" hidden="1" x14ac:dyDescent="0.2">
      <c r="A91" s="155"/>
    </row>
    <row r="92" spans="1:26" hidden="1" x14ac:dyDescent="0.2">
      <c r="A92" s="155" t="s">
        <v>49</v>
      </c>
    </row>
    <row r="93" spans="1:26" hidden="1" x14ac:dyDescent="0.2">
      <c r="A93" s="155" t="s">
        <v>48</v>
      </c>
    </row>
    <row r="94" spans="1:26" hidden="1" x14ac:dyDescent="0.2"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idden="1" x14ac:dyDescent="0.2">
      <c r="M95" s="37"/>
      <c r="N95" s="37"/>
      <c r="O95" s="37"/>
      <c r="P95" s="37"/>
      <c r="Q95" s="126"/>
      <c r="R95" s="126"/>
      <c r="S95" s="126"/>
      <c r="T95" s="37"/>
      <c r="U95" s="37"/>
      <c r="V95" s="37"/>
      <c r="W95" s="37"/>
      <c r="X95" s="37"/>
      <c r="Y95" s="37"/>
      <c r="Z95" s="37"/>
    </row>
    <row r="96" spans="1:26" hidden="1" x14ac:dyDescent="0.2">
      <c r="M96" s="37"/>
      <c r="N96" s="126"/>
      <c r="O96" s="37"/>
      <c r="P96" s="37"/>
      <c r="Q96" s="126"/>
      <c r="R96" s="126"/>
      <c r="S96" s="126"/>
      <c r="T96" s="37"/>
      <c r="U96" s="37"/>
      <c r="V96" s="37"/>
      <c r="W96" s="37"/>
      <c r="X96" s="37"/>
      <c r="Y96" s="37"/>
      <c r="Z96" s="37"/>
    </row>
    <row r="97" spans="1:26" hidden="1" x14ac:dyDescent="0.2">
      <c r="M97" s="37"/>
      <c r="N97" s="126"/>
      <c r="O97" s="37"/>
      <c r="P97" s="37"/>
      <c r="Q97" s="126"/>
      <c r="R97" s="126"/>
      <c r="S97" s="126"/>
      <c r="T97" s="37"/>
      <c r="U97" s="37"/>
      <c r="V97" s="37"/>
      <c r="W97" s="37"/>
      <c r="X97" s="37"/>
      <c r="Y97" s="37"/>
      <c r="Z97" s="37"/>
    </row>
    <row r="98" spans="1:26" hidden="1" x14ac:dyDescent="0.2">
      <c r="M98" s="37"/>
      <c r="N98" s="126"/>
      <c r="O98" s="37"/>
      <c r="P98" s="37"/>
      <c r="Q98" s="126"/>
      <c r="R98" s="126"/>
      <c r="S98" s="126"/>
      <c r="T98" s="37"/>
      <c r="U98" s="37"/>
      <c r="V98" s="37"/>
      <c r="W98" s="37"/>
      <c r="X98" s="37"/>
      <c r="Y98" s="37"/>
      <c r="Z98" s="37"/>
    </row>
    <row r="99" spans="1:26" hidden="1" x14ac:dyDescent="0.2">
      <c r="M99" s="37"/>
      <c r="N99" s="126"/>
      <c r="O99" s="37"/>
      <c r="P99" s="37"/>
      <c r="Q99" s="126"/>
      <c r="R99" s="126"/>
      <c r="S99" s="126"/>
      <c r="T99" s="37"/>
      <c r="U99" s="37"/>
      <c r="V99" s="37"/>
      <c r="W99" s="37"/>
      <c r="X99" s="37"/>
      <c r="Y99" s="37"/>
      <c r="Z99" s="37"/>
    </row>
    <row r="100" spans="1:26" hidden="1" x14ac:dyDescent="0.2">
      <c r="M100" s="37"/>
      <c r="N100" s="126"/>
      <c r="O100" s="37"/>
      <c r="P100" s="37"/>
      <c r="Q100" s="126"/>
      <c r="R100" s="126"/>
      <c r="S100" s="126"/>
      <c r="T100" s="37"/>
      <c r="U100" s="37"/>
      <c r="V100" s="37"/>
      <c r="W100" s="37"/>
      <c r="X100" s="37"/>
      <c r="Y100" s="37"/>
      <c r="Z100" s="37"/>
    </row>
    <row r="101" spans="1:26" ht="13.5" hidden="1" thickBot="1" x14ac:dyDescent="0.25">
      <c r="A101" s="127" t="s">
        <v>86</v>
      </c>
      <c r="B101" s="128"/>
      <c r="C101" s="128"/>
      <c r="D101" s="128"/>
      <c r="E101" s="128"/>
      <c r="F101" s="128"/>
      <c r="G101" s="129"/>
      <c r="H101" s="130" t="s">
        <v>86</v>
      </c>
      <c r="M101" s="37"/>
      <c r="N101" s="126"/>
      <c r="O101" s="37"/>
      <c r="P101" s="37"/>
      <c r="Q101" s="126"/>
      <c r="R101" s="126"/>
      <c r="S101" s="126"/>
      <c r="T101" s="37"/>
      <c r="U101" s="37"/>
      <c r="V101" s="37"/>
      <c r="W101" s="37"/>
      <c r="X101" s="37"/>
      <c r="Y101" s="37"/>
      <c r="Z101" s="37"/>
    </row>
    <row r="102" spans="1:26" ht="13.5" hidden="1" thickBot="1" x14ac:dyDescent="0.25">
      <c r="A102" s="131" t="s">
        <v>135</v>
      </c>
      <c r="B102" s="131" t="s">
        <v>85</v>
      </c>
      <c r="C102" s="131" t="s">
        <v>109</v>
      </c>
      <c r="D102" s="131" t="s">
        <v>110</v>
      </c>
      <c r="E102" s="131" t="s">
        <v>87</v>
      </c>
      <c r="F102" s="131" t="s">
        <v>88</v>
      </c>
      <c r="G102" s="131" t="s">
        <v>86</v>
      </c>
      <c r="H102" s="131">
        <v>761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3.5" hidden="1" thickBot="1" x14ac:dyDescent="0.25">
      <c r="A103" s="131" t="s">
        <v>136</v>
      </c>
      <c r="B103" s="131" t="s">
        <v>85</v>
      </c>
      <c r="C103" s="131" t="s">
        <v>109</v>
      </c>
      <c r="D103" s="131" t="s">
        <v>110</v>
      </c>
      <c r="E103" s="131" t="s">
        <v>87</v>
      </c>
      <c r="F103" s="131" t="s">
        <v>88</v>
      </c>
      <c r="G103" s="131" t="s">
        <v>86</v>
      </c>
      <c r="H103" s="131">
        <v>761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3.5" hidden="1" thickBot="1" x14ac:dyDescent="0.25">
      <c r="A104" s="131" t="s">
        <v>137</v>
      </c>
      <c r="B104" s="131" t="s">
        <v>85</v>
      </c>
      <c r="C104" s="131" t="s">
        <v>109</v>
      </c>
      <c r="D104" s="131" t="s">
        <v>110</v>
      </c>
      <c r="E104" s="131" t="s">
        <v>87</v>
      </c>
      <c r="F104" s="131" t="s">
        <v>88</v>
      </c>
      <c r="G104" s="131" t="s">
        <v>86</v>
      </c>
      <c r="H104" s="131">
        <v>761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idden="1" x14ac:dyDescent="0.2"/>
  </sheetData>
  <sheetProtection formatCells="0" formatColumns="0" formatRows="0"/>
  <mergeCells count="43">
    <mergeCell ref="G9:H9"/>
    <mergeCell ref="E60:F60"/>
    <mergeCell ref="D26:E26"/>
    <mergeCell ref="B45:H45"/>
    <mergeCell ref="E46:H46"/>
    <mergeCell ref="B44:C44"/>
    <mergeCell ref="F17:F18"/>
    <mergeCell ref="G17:H17"/>
    <mergeCell ref="G18:H18"/>
    <mergeCell ref="E28:F28"/>
    <mergeCell ref="E44:F44"/>
    <mergeCell ref="A1:H1"/>
    <mergeCell ref="C41:H41"/>
    <mergeCell ref="B10:H10"/>
    <mergeCell ref="B21:H21"/>
    <mergeCell ref="C40:H40"/>
    <mergeCell ref="D23:E23"/>
    <mergeCell ref="B18:E18"/>
    <mergeCell ref="B6:H6"/>
    <mergeCell ref="B12:H12"/>
    <mergeCell ref="B13:H13"/>
    <mergeCell ref="B14:D14"/>
    <mergeCell ref="F14:H14"/>
    <mergeCell ref="B15:E15"/>
    <mergeCell ref="G23:H23"/>
    <mergeCell ref="A23:B27"/>
    <mergeCell ref="G26:H26"/>
    <mergeCell ref="B68:G68"/>
    <mergeCell ref="B69:G69"/>
    <mergeCell ref="B16:E16"/>
    <mergeCell ref="G15:H15"/>
    <mergeCell ref="G16:H16"/>
    <mergeCell ref="B17:E17"/>
    <mergeCell ref="B46:D46"/>
    <mergeCell ref="A42:I42"/>
    <mergeCell ref="A34:C34"/>
    <mergeCell ref="A35:C35"/>
    <mergeCell ref="B66:G66"/>
    <mergeCell ref="B67:G67"/>
    <mergeCell ref="B50:F50"/>
    <mergeCell ref="B62:C62"/>
    <mergeCell ref="B63:C63"/>
    <mergeCell ref="C57:D57"/>
  </mergeCells>
  <phoneticPr fontId="0" type="noConversion"/>
  <conditionalFormatting sqref="B56">
    <cfRule type="expression" dxfId="8" priority="1" stopIfTrue="1">
      <formula>B56=0</formula>
    </cfRule>
  </conditionalFormatting>
  <conditionalFormatting sqref="B49">
    <cfRule type="expression" dxfId="7" priority="2" stopIfTrue="1">
      <formula>#REF!=0</formula>
    </cfRule>
  </conditionalFormatting>
  <conditionalFormatting sqref="B54">
    <cfRule type="expression" dxfId="6" priority="3" stopIfTrue="1">
      <formula>$E$6=0</formula>
    </cfRule>
  </conditionalFormatting>
  <conditionalFormatting sqref="B32">
    <cfRule type="expression" dxfId="5" priority="4" stopIfTrue="1">
      <formula>#REF!=0</formula>
    </cfRule>
  </conditionalFormatting>
  <conditionalFormatting sqref="F57">
    <cfRule type="expression" dxfId="4" priority="5" stopIfTrue="1">
      <formula>$F$58=1</formula>
    </cfRule>
  </conditionalFormatting>
  <conditionalFormatting sqref="C60 E60 E62 B62:B64">
    <cfRule type="expression" dxfId="3" priority="6" stopIfTrue="1">
      <formula>$E$28&gt;0</formula>
    </cfRule>
  </conditionalFormatting>
  <conditionalFormatting sqref="A60:B60 D60 B61 E61">
    <cfRule type="expression" dxfId="2" priority="7" stopIfTrue="1">
      <formula>$E$28&gt;0</formula>
    </cfRule>
  </conditionalFormatting>
  <conditionalFormatting sqref="B53:G53">
    <cfRule type="cellIs" dxfId="1" priority="8" stopIfTrue="1" operator="equal">
      <formula>0</formula>
    </cfRule>
  </conditionalFormatting>
  <conditionalFormatting sqref="E31 F30">
    <cfRule type="expression" dxfId="0" priority="9" stopIfTrue="1">
      <formula>#REF!="x"</formula>
    </cfRule>
  </conditionalFormatting>
  <dataValidations count="3">
    <dataValidation type="list" allowBlank="1" showInputMessage="1" showErrorMessage="1" sqref="A35">
      <formula1>$A$87:$A$90</formula1>
    </dataValidation>
    <dataValidation type="list" allowBlank="1" showInputMessage="1" showErrorMessage="1" sqref="B6:H6">
      <formula1>$A$101:$A$104</formula1>
    </dataValidation>
    <dataValidation type="list" allowBlank="1" showInputMessage="1" showErrorMessage="1" sqref="E9">
      <formula1>$A$91:$A$93</formula1>
    </dataValidation>
  </dataValidations>
  <printOptions horizontalCentered="1" verticalCentered="1"/>
  <pageMargins left="0.15748031496062992" right="0.15748031496062992" top="0.15748031496062992" bottom="0.15748031496062992" header="0.15748031496062992" footer="0"/>
  <pageSetup paperSize="9" orientation="portrait" r:id="rId1"/>
  <headerFooter alignWithMargins="0">
    <oddHeader xml:space="preserve">&amp;L
</oddHeader>
    <oddFooter>&amp;L&amp;8Version 16. jan 2018&amp;R&amp;7Udskrevet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Vejledning</vt:lpstr>
      <vt:lpstr>Indland</vt:lpstr>
      <vt:lpstr>Foreign employees</vt:lpstr>
      <vt:lpstr>'Foreign employees'!Udskriftsområde</vt:lpstr>
      <vt:lpstr>Indland!Udskriftsområde</vt:lpstr>
      <vt:lpstr>Vejledning!Udskriftsområde</vt:lpstr>
    </vt:vector>
  </TitlesOfParts>
  <Company>Kunststyrelsen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kunststyrelsen</dc:creator>
  <cp:lastModifiedBy>Claus Thorsen</cp:lastModifiedBy>
  <cp:lastPrinted>2018-01-16T09:55:27Z</cp:lastPrinted>
  <dcterms:created xsi:type="dcterms:W3CDTF">2006-02-17T11:43:12Z</dcterms:created>
  <dcterms:modified xsi:type="dcterms:W3CDTF">2023-10-11T11:13:56Z</dcterms:modified>
</cp:coreProperties>
</file>